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mc:AlternateContent xmlns:mc="http://schemas.openxmlformats.org/markup-compatibility/2006">
    <mc:Choice Requires="x15">
      <x15ac:absPath xmlns:x15ac="http://schemas.microsoft.com/office/spreadsheetml/2010/11/ac" url="F:\"/>
    </mc:Choice>
  </mc:AlternateContent>
  <xr:revisionPtr revIDLastSave="0" documentId="13_ncr:1_{0DA1CB18-EF64-4B01-B3E5-4675115F4962}" xr6:coauthVersionLast="47" xr6:coauthVersionMax="47" xr10:uidLastSave="{00000000-0000-0000-0000-000000000000}"/>
  <bookViews>
    <workbookView xWindow="-120" yWindow="-120" windowWidth="29040" windowHeight="15720" xr2:uid="{00000000-000D-0000-FFFF-FFFF00000000}"/>
  </bookViews>
  <sheets>
    <sheet name="PORTADA" sheetId="15" r:id="rId1"/>
    <sheet name="RESUMEN" sheetId="18" r:id="rId2"/>
    <sheet name="POA 2023 MOD. 1" sheetId="17" r:id="rId3"/>
    <sheet name="TABLA INVERSIONES INTERM" sheetId="24" r:id="rId4"/>
    <sheet name="Apertura Programática" sheetId="12" state="hidden" r:id="rId5"/>
    <sheet name="LOCALIDADES ZITÁCUARO" sheetId="13" state="hidden" r:id="rId6"/>
  </sheets>
  <definedNames>
    <definedName name="_xlnm.Print_Area" localSheetId="2">'POA 2023 MOD. 1'!$B$1:$Y$191</definedName>
    <definedName name="_xlnm.Print_Area" localSheetId="0">PORTADA!$B$1:$Q$16</definedName>
    <definedName name="_xlnm.Print_Area" localSheetId="1">RESUMEN!$A$1:$M$56</definedName>
    <definedName name="_xlnm.Print_Area" localSheetId="3">'TABLA INVERSIONES INTERM'!$A$1:$I$15</definedName>
    <definedName name="Clave_de_Localidad_Equivalente" comment="LOCALIDAD" localSheetId="5">#REF!</definedName>
    <definedName name="Clave_de_Localidad_Equivalente" comment="LOCALIDAD">#REF!</definedName>
    <definedName name="Grado_de_Rezago_Social" comment="REZAGO SOCIAL" localSheetId="5">#REF!</definedName>
    <definedName name="Grado_de_Rezago_Social" comment="REZAGO SOCIAL">#REF!</definedName>
    <definedName name="LOCALIDAD" localSheetId="5">#REF!</definedName>
    <definedName name="LOCALIDAD">#REF!</definedName>
    <definedName name="Localidad_Equivalente" comment="LOCALIDAD" localSheetId="5">#REF!</definedName>
    <definedName name="Localidad_Equivalente" comment="LOCALIDAD">#REF!</definedName>
    <definedName name="Población_2010" comment="POBLACIÓN" localSheetId="5">#REF!</definedName>
    <definedName name="Población_2010" comment="POBLACIÓN">#REF!</definedName>
    <definedName name="SELECCIÓN" comment="DATOS" localSheetId="5">#REF!</definedName>
    <definedName name="SELECCIÓN" comment="DATOS">#REF!</definedName>
    <definedName name="_xlnm.Print_Titles" localSheetId="2">'POA 2023 MOD. 1'!$1:$8</definedName>
    <definedName name="_xlnm.Print_Titles" localSheetId="1">RESUMEN!$1:$7</definedName>
  </definedNames>
  <calcPr calcId="191029"/>
</workbook>
</file>

<file path=xl/calcChain.xml><?xml version="1.0" encoding="utf-8"?>
<calcChain xmlns="http://schemas.openxmlformats.org/spreadsheetml/2006/main">
  <c r="C36" i="18" l="1"/>
  <c r="C31" i="18"/>
  <c r="C27" i="18"/>
  <c r="C16" i="18"/>
  <c r="H12" i="24" l="1"/>
  <c r="T158" i="17"/>
  <c r="R158" i="17"/>
  <c r="T164" i="17"/>
  <c r="R164" i="17"/>
  <c r="AG155" i="17"/>
  <c r="R165" i="17" l="1"/>
  <c r="AF150" i="17"/>
  <c r="AB150" i="17" s="1"/>
  <c r="AF151" i="17"/>
  <c r="AB151" i="17" s="1"/>
  <c r="AF152" i="17"/>
  <c r="AB152" i="17" s="1"/>
  <c r="AF153" i="17"/>
  <c r="AB153" i="17" s="1"/>
  <c r="AF154" i="17"/>
  <c r="AB154" i="17" s="1"/>
  <c r="AF155" i="17"/>
  <c r="AB155" i="17" s="1"/>
  <c r="AF156" i="17"/>
  <c r="AB156" i="17"/>
  <c r="AB148" i="17"/>
  <c r="AB149" i="17"/>
  <c r="AF149" i="17"/>
  <c r="AF148" i="17"/>
  <c r="S164" i="17"/>
  <c r="U164" i="17"/>
  <c r="V164" i="17"/>
  <c r="W164" i="17"/>
  <c r="X164" i="17"/>
  <c r="Y164" i="17"/>
  <c r="R160" i="17"/>
  <c r="S115" i="17"/>
  <c r="T115" i="17"/>
  <c r="U115" i="17"/>
  <c r="W115" i="17"/>
  <c r="X115" i="17"/>
  <c r="Y115" i="17"/>
  <c r="R169" i="17"/>
  <c r="H49" i="18" l="1"/>
  <c r="E40" i="18"/>
  <c r="F40" i="18"/>
  <c r="G40" i="18"/>
  <c r="H40" i="18"/>
  <c r="I40" i="18"/>
  <c r="J40" i="18"/>
  <c r="K40" i="18"/>
  <c r="B40" i="18"/>
  <c r="B38" i="18"/>
  <c r="E39" i="18"/>
  <c r="F39" i="18"/>
  <c r="G39" i="18"/>
  <c r="H39" i="18"/>
  <c r="I39" i="18"/>
  <c r="J39" i="18"/>
  <c r="K39" i="18"/>
  <c r="B39" i="18"/>
  <c r="S70" i="17"/>
  <c r="T70" i="17"/>
  <c r="U70" i="17"/>
  <c r="V70" i="17"/>
  <c r="W70" i="17"/>
  <c r="X70" i="17"/>
  <c r="Y70" i="17"/>
  <c r="V67" i="17"/>
  <c r="W67" i="17"/>
  <c r="X67" i="17"/>
  <c r="Y67" i="17"/>
  <c r="V35" i="17"/>
  <c r="R15" i="17"/>
  <c r="R182" i="17"/>
  <c r="R181" i="17"/>
  <c r="R157" i="17" l="1"/>
  <c r="R156" i="17"/>
  <c r="R155" i="17"/>
  <c r="R154" i="17"/>
  <c r="R153" i="17"/>
  <c r="R51" i="17" l="1"/>
  <c r="R178" i="17" l="1"/>
  <c r="R179" i="17"/>
  <c r="R183" i="17"/>
  <c r="R184" i="17"/>
  <c r="R185" i="17"/>
  <c r="S158" i="17"/>
  <c r="U158" i="17"/>
  <c r="V158" i="17"/>
  <c r="W158" i="17"/>
  <c r="X158" i="17"/>
  <c r="Y158" i="17"/>
  <c r="V110" i="17"/>
  <c r="Y28" i="17"/>
  <c r="X28" i="17"/>
  <c r="W28" i="17"/>
  <c r="U28" i="17"/>
  <c r="T28" i="17"/>
  <c r="S28" i="17"/>
  <c r="V28" i="17"/>
  <c r="R60" i="17" l="1"/>
  <c r="R109" i="17"/>
  <c r="O109" i="17"/>
  <c r="R34" i="17"/>
  <c r="R23" i="17"/>
  <c r="R18" i="17"/>
  <c r="R76" i="17"/>
  <c r="R77" i="17"/>
  <c r="R78" i="17"/>
  <c r="R79" i="17"/>
  <c r="R80" i="17"/>
  <c r="R81" i="17"/>
  <c r="R82" i="17"/>
  <c r="R83" i="17"/>
  <c r="R84" i="17"/>
  <c r="R85" i="17"/>
  <c r="R86" i="17"/>
  <c r="R87" i="17"/>
  <c r="R88" i="17"/>
  <c r="R89" i="17"/>
  <c r="R90" i="17"/>
  <c r="R91" i="17"/>
  <c r="R92" i="17"/>
  <c r="R93" i="17"/>
  <c r="R94" i="17"/>
  <c r="R95" i="17"/>
  <c r="R96" i="17"/>
  <c r="R97" i="17"/>
  <c r="R98" i="17"/>
  <c r="R99" i="17"/>
  <c r="R100" i="17"/>
  <c r="R101" i="17"/>
  <c r="R103" i="17"/>
  <c r="R104" i="17"/>
  <c r="R105" i="17"/>
  <c r="R106" i="17"/>
  <c r="R107" i="17"/>
  <c r="R108" i="17"/>
  <c r="R75" i="17"/>
  <c r="R102" i="17"/>
  <c r="R24" i="17"/>
  <c r="R110" i="17" l="1"/>
  <c r="R135" i="17"/>
  <c r="R124" i="17"/>
  <c r="H29" i="18"/>
  <c r="R118" i="17"/>
  <c r="R117" i="17"/>
  <c r="R120" i="17" s="1"/>
  <c r="R119" i="17"/>
  <c r="V120" i="17"/>
  <c r="V139" i="17"/>
  <c r="V136" i="17"/>
  <c r="V133" i="17"/>
  <c r="V126" i="17"/>
  <c r="R58" i="17"/>
  <c r="R55" i="17"/>
  <c r="R53" i="17"/>
  <c r="R49" i="17"/>
  <c r="R59" i="17" l="1"/>
  <c r="R125" i="17"/>
  <c r="V113" i="17"/>
  <c r="V115" i="17" s="1"/>
  <c r="R188" i="17"/>
  <c r="V22" i="17"/>
  <c r="V25" i="17" s="1"/>
  <c r="R11" i="17"/>
  <c r="V13" i="17"/>
  <c r="V16" i="17" s="1"/>
  <c r="R12" i="17"/>
  <c r="R16" i="17" l="1"/>
  <c r="B20" i="18"/>
  <c r="B19" i="18"/>
  <c r="S139" i="17"/>
  <c r="T139" i="17"/>
  <c r="U139" i="17"/>
  <c r="W139" i="17"/>
  <c r="X139" i="17"/>
  <c r="Y139" i="17"/>
  <c r="S136" i="17"/>
  <c r="T136" i="17"/>
  <c r="U136" i="17"/>
  <c r="W136" i="17"/>
  <c r="X136" i="17"/>
  <c r="Y136" i="17"/>
  <c r="S133" i="17"/>
  <c r="T133" i="17"/>
  <c r="U133" i="17"/>
  <c r="W133" i="17"/>
  <c r="X133" i="17"/>
  <c r="Y133" i="17"/>
  <c r="S129" i="17"/>
  <c r="T129" i="17"/>
  <c r="U129" i="17"/>
  <c r="V129" i="17"/>
  <c r="W129" i="17"/>
  <c r="X129" i="17"/>
  <c r="Y129" i="17"/>
  <c r="S126" i="17"/>
  <c r="T126" i="17"/>
  <c r="U126" i="17"/>
  <c r="W126" i="17"/>
  <c r="X126" i="17"/>
  <c r="Y126" i="17"/>
  <c r="S120" i="17"/>
  <c r="T120" i="17"/>
  <c r="U120" i="17"/>
  <c r="W120" i="17"/>
  <c r="X120" i="17"/>
  <c r="Y120" i="17"/>
  <c r="S110" i="17"/>
  <c r="T110" i="17"/>
  <c r="U110" i="17"/>
  <c r="W110" i="17"/>
  <c r="X110" i="17"/>
  <c r="Y110" i="17"/>
  <c r="S25" i="17"/>
  <c r="T25" i="17"/>
  <c r="U25" i="17"/>
  <c r="W25" i="17"/>
  <c r="X25" i="17"/>
  <c r="Y25" i="17"/>
  <c r="R163" i="17"/>
  <c r="F20" i="18"/>
  <c r="G20" i="18"/>
  <c r="I20" i="18"/>
  <c r="J20" i="18"/>
  <c r="K20" i="18"/>
  <c r="E20" i="18"/>
  <c r="Z171" i="17"/>
  <c r="Z174" i="17" s="1"/>
  <c r="F19" i="18" l="1"/>
  <c r="I19" i="18"/>
  <c r="J19" i="18"/>
  <c r="K19" i="18"/>
  <c r="E19" i="18"/>
  <c r="H20" i="18"/>
  <c r="G19" i="18"/>
  <c r="X140" i="17"/>
  <c r="W140" i="17"/>
  <c r="Y140" i="17"/>
  <c r="U140" i="17"/>
  <c r="T140" i="17"/>
  <c r="S140" i="17"/>
  <c r="R161" i="18"/>
  <c r="P161" i="18"/>
  <c r="R154" i="18"/>
  <c r="R162" i="18" s="1"/>
  <c r="P154" i="18"/>
  <c r="T141" i="18"/>
  <c r="V144" i="17"/>
  <c r="T136" i="18"/>
  <c r="T133" i="18"/>
  <c r="T130" i="18"/>
  <c r="T126" i="18"/>
  <c r="T123" i="18"/>
  <c r="T117" i="18"/>
  <c r="T111" i="18"/>
  <c r="T74" i="18"/>
  <c r="T71" i="18"/>
  <c r="T66" i="18"/>
  <c r="R57" i="17"/>
  <c r="O57" i="17"/>
  <c r="S62" i="17"/>
  <c r="T62" i="17"/>
  <c r="U62" i="17"/>
  <c r="W62" i="17"/>
  <c r="X62" i="17"/>
  <c r="Y62" i="17"/>
  <c r="R61" i="17"/>
  <c r="K58" i="18"/>
  <c r="J58" i="18"/>
  <c r="I58" i="18"/>
  <c r="H58" i="18"/>
  <c r="G58" i="18"/>
  <c r="F58" i="18"/>
  <c r="E58" i="18"/>
  <c r="P162" i="18" l="1"/>
  <c r="T137" i="18"/>
  <c r="T75" i="18"/>
  <c r="T143" i="18" l="1"/>
  <c r="R143" i="17"/>
  <c r="R225" i="17"/>
  <c r="R226" i="17"/>
  <c r="R56" i="17"/>
  <c r="R54" i="17"/>
  <c r="R21" i="17"/>
  <c r="E29" i="18"/>
  <c r="F29" i="18"/>
  <c r="G29" i="18"/>
  <c r="D44" i="18"/>
  <c r="D45" i="18" s="1"/>
  <c r="H43" i="18" s="1"/>
  <c r="I29" i="18"/>
  <c r="J29" i="18"/>
  <c r="K29" i="18"/>
  <c r="E24" i="18"/>
  <c r="F24" i="18"/>
  <c r="G24" i="18"/>
  <c r="I24" i="18"/>
  <c r="J24" i="18"/>
  <c r="K24" i="18"/>
  <c r="R132" i="17"/>
  <c r="D54" i="18"/>
  <c r="D53" i="18"/>
  <c r="E23" i="18"/>
  <c r="F23" i="18"/>
  <c r="G23" i="18"/>
  <c r="H23" i="18"/>
  <c r="I23" i="18"/>
  <c r="J23" i="18"/>
  <c r="K23" i="18"/>
  <c r="D47" i="18"/>
  <c r="H47" i="18" s="1"/>
  <c r="R144" i="17" l="1"/>
  <c r="H44" i="18"/>
  <c r="H45" i="18" s="1"/>
  <c r="H48" i="18"/>
  <c r="H24" i="18"/>
  <c r="D29" i="18"/>
  <c r="R69" i="17"/>
  <c r="R70" i="17" s="1"/>
  <c r="N169" i="17"/>
  <c r="E22" i="18"/>
  <c r="G22" i="18"/>
  <c r="H22" i="18"/>
  <c r="I22" i="18"/>
  <c r="J22" i="18"/>
  <c r="K22" i="18"/>
  <c r="F22" i="18" l="1"/>
  <c r="V165" i="17"/>
  <c r="S144" i="17"/>
  <c r="T144" i="17"/>
  <c r="U144" i="17"/>
  <c r="W144" i="17"/>
  <c r="X144" i="17"/>
  <c r="Y144" i="17"/>
  <c r="H26" i="18"/>
  <c r="E25" i="18"/>
  <c r="F25" i="18"/>
  <c r="G25" i="18"/>
  <c r="H25" i="18"/>
  <c r="I25" i="18"/>
  <c r="J25" i="18"/>
  <c r="K25" i="18"/>
  <c r="E21" i="18"/>
  <c r="F21" i="18"/>
  <c r="G21" i="18"/>
  <c r="H21" i="18"/>
  <c r="I21" i="18"/>
  <c r="J21" i="18"/>
  <c r="K21" i="18"/>
  <c r="H15" i="18"/>
  <c r="S67" i="17"/>
  <c r="T67" i="17"/>
  <c r="U67" i="17"/>
  <c r="H14" i="18"/>
  <c r="I14" i="18"/>
  <c r="J14" i="18"/>
  <c r="K14" i="18"/>
  <c r="E13" i="18"/>
  <c r="F13" i="18"/>
  <c r="G13" i="18"/>
  <c r="I13" i="18"/>
  <c r="J13" i="18"/>
  <c r="K13" i="18"/>
  <c r="S35" i="17"/>
  <c r="T35" i="17"/>
  <c r="U35" i="17"/>
  <c r="H12" i="18"/>
  <c r="W35" i="17"/>
  <c r="X35" i="17"/>
  <c r="Y35" i="17"/>
  <c r="E11" i="18"/>
  <c r="F11" i="18"/>
  <c r="G11" i="18"/>
  <c r="H11" i="18"/>
  <c r="I11" i="18"/>
  <c r="J11" i="18"/>
  <c r="K11" i="18"/>
  <c r="E10" i="18"/>
  <c r="F10" i="18"/>
  <c r="G10" i="18"/>
  <c r="H10" i="18"/>
  <c r="I10" i="18"/>
  <c r="J10" i="18"/>
  <c r="K10" i="18"/>
  <c r="S16" i="17"/>
  <c r="T16" i="17"/>
  <c r="U16" i="17"/>
  <c r="H9" i="18"/>
  <c r="W16" i="17"/>
  <c r="X16" i="17"/>
  <c r="Y16" i="17"/>
  <c r="R189" i="17"/>
  <c r="R114" i="17"/>
  <c r="R162" i="17"/>
  <c r="R152" i="17"/>
  <c r="R151" i="17"/>
  <c r="R187" i="17"/>
  <c r="R150" i="17"/>
  <c r="R138" i="17"/>
  <c r="R139" i="17" s="1"/>
  <c r="R136" i="17"/>
  <c r="R131" i="17"/>
  <c r="R133" i="17" s="1"/>
  <c r="R128" i="17"/>
  <c r="R112" i="17"/>
  <c r="R115" i="17" s="1"/>
  <c r="D20" i="18" s="1"/>
  <c r="R123" i="17"/>
  <c r="R122" i="17"/>
  <c r="R161" i="17"/>
  <c r="R149" i="17"/>
  <c r="R148" i="17"/>
  <c r="R66" i="17"/>
  <c r="R65" i="17"/>
  <c r="R64" i="17"/>
  <c r="R67" i="17" s="1"/>
  <c r="R52" i="17"/>
  <c r="R50" i="17"/>
  <c r="R48" i="17"/>
  <c r="R47" i="17"/>
  <c r="R46" i="17"/>
  <c r="R45" i="17"/>
  <c r="R44" i="17"/>
  <c r="R43" i="17"/>
  <c r="R42" i="17"/>
  <c r="R41" i="17"/>
  <c r="R40" i="17"/>
  <c r="R180" i="17"/>
  <c r="R39" i="17"/>
  <c r="AC39" i="17" s="1"/>
  <c r="R38" i="17"/>
  <c r="R37" i="17"/>
  <c r="R33" i="17"/>
  <c r="R32" i="17"/>
  <c r="R31" i="17"/>
  <c r="R30" i="17"/>
  <c r="R35" i="17" s="1"/>
  <c r="R27" i="17"/>
  <c r="R28" i="17" s="1"/>
  <c r="R20" i="17"/>
  <c r="R19" i="17"/>
  <c r="R25" i="17" s="1"/>
  <c r="D58" i="18" l="1"/>
  <c r="R129" i="17"/>
  <c r="E9" i="18"/>
  <c r="E12" i="18"/>
  <c r="F9" i="18"/>
  <c r="D40" i="18"/>
  <c r="I9" i="18"/>
  <c r="G12" i="18"/>
  <c r="G9" i="18"/>
  <c r="F12" i="18"/>
  <c r="D39" i="18"/>
  <c r="K9" i="18"/>
  <c r="J9" i="18"/>
  <c r="H34" i="18"/>
  <c r="R170" i="17"/>
  <c r="G14" i="18"/>
  <c r="U71" i="17"/>
  <c r="E14" i="18"/>
  <c r="S71" i="17"/>
  <c r="J12" i="18"/>
  <c r="X71" i="17"/>
  <c r="F14" i="18"/>
  <c r="T71" i="17"/>
  <c r="K12" i="18"/>
  <c r="Y71" i="17"/>
  <c r="I12" i="18"/>
  <c r="W71" i="17"/>
  <c r="R62" i="17"/>
  <c r="R126" i="17"/>
  <c r="D10" i="18"/>
  <c r="D11" i="18"/>
  <c r="D12" i="18"/>
  <c r="D25" i="18"/>
  <c r="R174" i="17"/>
  <c r="J15" i="18"/>
  <c r="F15" i="18"/>
  <c r="I15" i="18"/>
  <c r="E15" i="18"/>
  <c r="K15" i="18"/>
  <c r="G15" i="18"/>
  <c r="D15" i="18"/>
  <c r="F26" i="18"/>
  <c r="E26" i="18"/>
  <c r="K26" i="18"/>
  <c r="J26" i="18"/>
  <c r="I26" i="18"/>
  <c r="G26" i="18"/>
  <c r="D26" i="18"/>
  <c r="D21" i="18"/>
  <c r="D9" i="18"/>
  <c r="D23" i="18"/>
  <c r="K16" i="18" l="1"/>
  <c r="D22" i="18"/>
  <c r="J16" i="18"/>
  <c r="E16" i="18"/>
  <c r="F16" i="18"/>
  <c r="I16" i="18"/>
  <c r="G16" i="18"/>
  <c r="D14" i="18"/>
  <c r="D24" i="18"/>
  <c r="X146" i="17" l="1"/>
  <c r="X165" i="17" s="1"/>
  <c r="S146" i="17"/>
  <c r="S165" i="17" s="1"/>
  <c r="T146" i="17"/>
  <c r="F27" i="18"/>
  <c r="F31" i="18" s="1"/>
  <c r="E27" i="18"/>
  <c r="E31" i="18" s="1"/>
  <c r="I27" i="18"/>
  <c r="I31" i="18" s="1"/>
  <c r="W146" i="17"/>
  <c r="W165" i="17" s="1"/>
  <c r="Y146" i="17"/>
  <c r="Y165" i="17" s="1"/>
  <c r="U146" i="17"/>
  <c r="U165" i="17" s="1"/>
  <c r="G27" i="18"/>
  <c r="G31" i="18" s="1"/>
  <c r="K27" i="18"/>
  <c r="K31" i="18" s="1"/>
  <c r="J27" i="18"/>
  <c r="J31" i="18" s="1"/>
  <c r="I34" i="18" l="1"/>
  <c r="G34" i="18"/>
  <c r="K34" i="18"/>
  <c r="E34" i="18"/>
  <c r="J34" i="18"/>
  <c r="J36" i="18"/>
  <c r="E36" i="18"/>
  <c r="K36" i="18"/>
  <c r="G36" i="18"/>
  <c r="I36" i="18"/>
  <c r="D19" i="18" l="1"/>
  <c r="D27" i="18" s="1"/>
  <c r="H19" i="18"/>
  <c r="H27" i="18" s="1"/>
  <c r="M27" i="18" s="1"/>
  <c r="V140" i="17"/>
  <c r="R140" i="17" l="1"/>
  <c r="V62" i="17" l="1"/>
  <c r="H13" i="18" l="1"/>
  <c r="H16" i="18" s="1"/>
  <c r="M16" i="18" s="1"/>
  <c r="V71" i="17"/>
  <c r="D13" i="18"/>
  <c r="D16" i="18" s="1"/>
  <c r="D31" i="18" s="1"/>
  <c r="R71" i="17"/>
  <c r="R146" i="17" s="1"/>
  <c r="V146" i="17"/>
  <c r="H31" i="18"/>
  <c r="D46" i="18" s="1"/>
  <c r="D48" i="18" s="1"/>
  <c r="H36" i="18" l="1"/>
  <c r="T165" i="17"/>
  <c r="R168" i="17"/>
  <c r="T168" i="17" s="1"/>
  <c r="F34" i="18" l="1"/>
  <c r="F36" i="18" s="1"/>
  <c r="T170" i="17"/>
  <c r="D34" i="18"/>
  <c r="D51" i="18" s="1"/>
  <c r="Z168" i="17"/>
  <c r="R173" i="17" l="1"/>
  <c r="S174" i="17" s="1"/>
  <c r="D36" i="18"/>
  <c r="D61"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OBRAS COORDINACIÓN T</author>
  </authors>
  <commentList>
    <comment ref="V59" authorId="0" shapeId="0" xr:uid="{00000000-0006-0000-0200-000001000000}">
      <text>
        <r>
          <rPr>
            <b/>
            <sz val="9"/>
            <color indexed="81"/>
            <rFont val="Tahoma"/>
            <family val="2"/>
          </rPr>
          <t>OBRAS COORDINACIÓN T:</t>
        </r>
        <r>
          <rPr>
            <sz val="9"/>
            <color indexed="81"/>
            <rFont val="Tahoma"/>
            <family val="2"/>
          </rPr>
          <t xml:space="preserve">
REVISAR MONTO</t>
        </r>
      </text>
    </comment>
    <comment ref="V104" authorId="0" shapeId="0" xr:uid="{00000000-0006-0000-0200-000002000000}">
      <text>
        <r>
          <rPr>
            <b/>
            <sz val="9"/>
            <color indexed="81"/>
            <rFont val="Tahoma"/>
            <family val="2"/>
          </rPr>
          <t>OBRAS COORDINACIÓN T:</t>
        </r>
        <r>
          <rPr>
            <sz val="9"/>
            <color indexed="81"/>
            <rFont val="Tahoma"/>
            <family val="2"/>
          </rPr>
          <t xml:space="preserve">
VERIFICAR</t>
        </r>
      </text>
    </comment>
  </commentList>
</comments>
</file>

<file path=xl/sharedStrings.xml><?xml version="1.0" encoding="utf-8"?>
<sst xmlns="http://schemas.openxmlformats.org/spreadsheetml/2006/main" count="3298" uniqueCount="1097">
  <si>
    <t>EL AGUACATE</t>
  </si>
  <si>
    <t>TIMBINEO DE LOS CONTRERAS</t>
  </si>
  <si>
    <t>CARPINTEROS</t>
  </si>
  <si>
    <t>CHICHIMEQUILLAS DE ESCOBEDO</t>
  </si>
  <si>
    <t>NICOLÁS ROMERO</t>
  </si>
  <si>
    <t>OCURIO</t>
  </si>
  <si>
    <t>MANZANILLOS</t>
  </si>
  <si>
    <t>HEROICA ZITÁCUARO</t>
  </si>
  <si>
    <t>FRANCISCO SERRATO</t>
  </si>
  <si>
    <t>LA COMUNIDAD</t>
  </si>
  <si>
    <t>SILVA DE ABAJO</t>
  </si>
  <si>
    <t>SAN FELIPE LOS ALZATI</t>
  </si>
  <si>
    <t>LA LOMITA</t>
  </si>
  <si>
    <t>UNIDAD</t>
  </si>
  <si>
    <t>CANTIDAD</t>
  </si>
  <si>
    <t>ZIRÁHUATO DE LOS BERNAL</t>
  </si>
  <si>
    <t>VALLE VERDE</t>
  </si>
  <si>
    <t>NO. DE OBRA</t>
  </si>
  <si>
    <t>UBICACIÓN</t>
  </si>
  <si>
    <t>GRADO DE MARGINACIÓN</t>
  </si>
  <si>
    <t>NOMBRE DE LA OBRA</t>
  </si>
  <si>
    <t>MODALIDAD DE EJECUCIÓN</t>
  </si>
  <si>
    <t>METAS PROGRAMADAS</t>
  </si>
  <si>
    <t>COSTO TOTAL</t>
  </si>
  <si>
    <t>MUNICIPAL DIRECTO</t>
  </si>
  <si>
    <t>ESTATAL</t>
  </si>
  <si>
    <t>FEDERAL</t>
  </si>
  <si>
    <t>CONVENIDO</t>
  </si>
  <si>
    <t>RECURSOS PROGRAMADOS</t>
  </si>
  <si>
    <t>AYUNTAMIENTO CONSTITUCIONAL DE ZITÁCUARO, MICHOACÁN DE OCAMPO</t>
  </si>
  <si>
    <t>LOCALIDAD (INEGI)</t>
  </si>
  <si>
    <t>MEDIO</t>
  </si>
  <si>
    <t>URB</t>
  </si>
  <si>
    <t>CONTRATO</t>
  </si>
  <si>
    <t>AYS</t>
  </si>
  <si>
    <t>ED</t>
  </si>
  <si>
    <t>OBRA</t>
  </si>
  <si>
    <t>VIV</t>
  </si>
  <si>
    <t>SAL</t>
  </si>
  <si>
    <t>BAJO</t>
  </si>
  <si>
    <t>ALTO</t>
  </si>
  <si>
    <t>MUY BAJO</t>
  </si>
  <si>
    <t>NO APLICA</t>
  </si>
  <si>
    <t>EL TIGRE (SEGUNDA MANZANA DE CRESCENCIO MORALES)</t>
  </si>
  <si>
    <t>MACHO DE AGUA (QUINTA MANZANA DE CRESCENCIO MORALES)</t>
  </si>
  <si>
    <t>INSTALACIÓN</t>
  </si>
  <si>
    <t>EL CAMPAMENTO (SEXTA MANZANA DE NICOLÁS ROMERO)</t>
  </si>
  <si>
    <t>LA RESISTOL (SEGUNDA MANZANA DE SAN FELIPE)</t>
  </si>
  <si>
    <t>MANZANILLOS (PRIMERA MANZANA)</t>
  </si>
  <si>
    <t>0001</t>
  </si>
  <si>
    <t>0002</t>
  </si>
  <si>
    <t>0003</t>
  </si>
  <si>
    <t>0004</t>
  </si>
  <si>
    <t>0005</t>
  </si>
  <si>
    <t>0006</t>
  </si>
  <si>
    <t>0007</t>
  </si>
  <si>
    <t>0011</t>
  </si>
  <si>
    <t>0012</t>
  </si>
  <si>
    <t>0013</t>
  </si>
  <si>
    <t>0014</t>
  </si>
  <si>
    <t>0015</t>
  </si>
  <si>
    <t>0017</t>
  </si>
  <si>
    <t>0018</t>
  </si>
  <si>
    <t>0019</t>
  </si>
  <si>
    <t>0020</t>
  </si>
  <si>
    <t>0021</t>
  </si>
  <si>
    <t>0023</t>
  </si>
  <si>
    <t>0024</t>
  </si>
  <si>
    <t>0025</t>
  </si>
  <si>
    <t>0026</t>
  </si>
  <si>
    <t>0027</t>
  </si>
  <si>
    <t>0028</t>
  </si>
  <si>
    <t>0029</t>
  </si>
  <si>
    <t>0030</t>
  </si>
  <si>
    <t>0031</t>
  </si>
  <si>
    <t>0033</t>
  </si>
  <si>
    <t>0035</t>
  </si>
  <si>
    <t>0036</t>
  </si>
  <si>
    <t>0037</t>
  </si>
  <si>
    <t>0039</t>
  </si>
  <si>
    <t>0040</t>
  </si>
  <si>
    <t>0042</t>
  </si>
  <si>
    <t>0044</t>
  </si>
  <si>
    <t>0045</t>
  </si>
  <si>
    <t>0046</t>
  </si>
  <si>
    <t>0047</t>
  </si>
  <si>
    <t>0048</t>
  </si>
  <si>
    <t>0049</t>
  </si>
  <si>
    <t>0050</t>
  </si>
  <si>
    <t>0051</t>
  </si>
  <si>
    <t>0052</t>
  </si>
  <si>
    <t>0053</t>
  </si>
  <si>
    <t>0054</t>
  </si>
  <si>
    <t>0055</t>
  </si>
  <si>
    <t>0056</t>
  </si>
  <si>
    <t>0057</t>
  </si>
  <si>
    <t>0058</t>
  </si>
  <si>
    <t>0059</t>
  </si>
  <si>
    <t>0060</t>
  </si>
  <si>
    <t>0061</t>
  </si>
  <si>
    <t>0063</t>
  </si>
  <si>
    <t>0065</t>
  </si>
  <si>
    <t>0067</t>
  </si>
  <si>
    <t>0068</t>
  </si>
  <si>
    <t>0069</t>
  </si>
  <si>
    <t>0070</t>
  </si>
  <si>
    <t>0071</t>
  </si>
  <si>
    <t>0073</t>
  </si>
  <si>
    <t>0074</t>
  </si>
  <si>
    <t>0076</t>
  </si>
  <si>
    <t>0079</t>
  </si>
  <si>
    <t>0080</t>
  </si>
  <si>
    <t>0081</t>
  </si>
  <si>
    <t>0082</t>
  </si>
  <si>
    <t>0083</t>
  </si>
  <si>
    <t>0084</t>
  </si>
  <si>
    <t>0085</t>
  </si>
  <si>
    <t>0087</t>
  </si>
  <si>
    <t>0088</t>
  </si>
  <si>
    <t>0089</t>
  </si>
  <si>
    <t>0090</t>
  </si>
  <si>
    <t>0092</t>
  </si>
  <si>
    <t>0094</t>
  </si>
  <si>
    <t>0095</t>
  </si>
  <si>
    <t>0097</t>
  </si>
  <si>
    <t>0103</t>
  </si>
  <si>
    <t>0106</t>
  </si>
  <si>
    <t>0111</t>
  </si>
  <si>
    <t>0114</t>
  </si>
  <si>
    <t>0115</t>
  </si>
  <si>
    <t>0116</t>
  </si>
  <si>
    <t>0117</t>
  </si>
  <si>
    <t>0118</t>
  </si>
  <si>
    <t>0119</t>
  </si>
  <si>
    <t>0120</t>
  </si>
  <si>
    <t>0121</t>
  </si>
  <si>
    <t>0124</t>
  </si>
  <si>
    <t>0125</t>
  </si>
  <si>
    <t>0128</t>
  </si>
  <si>
    <t>0130</t>
  </si>
  <si>
    <t>0131</t>
  </si>
  <si>
    <t>0132</t>
  </si>
  <si>
    <t>0135</t>
  </si>
  <si>
    <t>0136</t>
  </si>
  <si>
    <t>0139</t>
  </si>
  <si>
    <t>0142</t>
  </si>
  <si>
    <t>0143</t>
  </si>
  <si>
    <t>0149</t>
  </si>
  <si>
    <t>0150</t>
  </si>
  <si>
    <t>0151</t>
  </si>
  <si>
    <t>0154</t>
  </si>
  <si>
    <t>0155</t>
  </si>
  <si>
    <t>0157</t>
  </si>
  <si>
    <t>0158</t>
  </si>
  <si>
    <t>0159</t>
  </si>
  <si>
    <t>0160</t>
  </si>
  <si>
    <t>0161</t>
  </si>
  <si>
    <t>0162</t>
  </si>
  <si>
    <t>0163</t>
  </si>
  <si>
    <t>0165</t>
  </si>
  <si>
    <t>0167</t>
  </si>
  <si>
    <t>0168</t>
  </si>
  <si>
    <t>0169</t>
  </si>
  <si>
    <t>0170</t>
  </si>
  <si>
    <t>0171</t>
  </si>
  <si>
    <t>0172</t>
  </si>
  <si>
    <t>0173</t>
  </si>
  <si>
    <t>0174</t>
  </si>
  <si>
    <t>0175</t>
  </si>
  <si>
    <t>0176</t>
  </si>
  <si>
    <t>0177</t>
  </si>
  <si>
    <t>0178</t>
  </si>
  <si>
    <t>0179</t>
  </si>
  <si>
    <t>0180</t>
  </si>
  <si>
    <t>0181</t>
  </si>
  <si>
    <t>0182</t>
  </si>
  <si>
    <t>0183</t>
  </si>
  <si>
    <t>0184</t>
  </si>
  <si>
    <t>0186</t>
  </si>
  <si>
    <t>0187</t>
  </si>
  <si>
    <t>0189</t>
  </si>
  <si>
    <t>0190</t>
  </si>
  <si>
    <t>0191</t>
  </si>
  <si>
    <t>0192</t>
  </si>
  <si>
    <t>0193</t>
  </si>
  <si>
    <t>0194</t>
  </si>
  <si>
    <t>0195</t>
  </si>
  <si>
    <t>0196</t>
  </si>
  <si>
    <t>0197</t>
  </si>
  <si>
    <t>0198</t>
  </si>
  <si>
    <t>0199</t>
  </si>
  <si>
    <t>0200</t>
  </si>
  <si>
    <t>0201</t>
  </si>
  <si>
    <t>0202</t>
  </si>
  <si>
    <t>0203</t>
  </si>
  <si>
    <t>0204</t>
  </si>
  <si>
    <t>0205</t>
  </si>
  <si>
    <t>0206</t>
  </si>
  <si>
    <t>0207</t>
  </si>
  <si>
    <t>0209</t>
  </si>
  <si>
    <t>0211</t>
  </si>
  <si>
    <t>0212</t>
  </si>
  <si>
    <t>0213</t>
  </si>
  <si>
    <t>0214</t>
  </si>
  <si>
    <t>0215</t>
  </si>
  <si>
    <t>0216</t>
  </si>
  <si>
    <t>0217</t>
  </si>
  <si>
    <t>0218</t>
  </si>
  <si>
    <t>0219</t>
  </si>
  <si>
    <t>0220</t>
  </si>
  <si>
    <t>0221</t>
  </si>
  <si>
    <t>0222</t>
  </si>
  <si>
    <t>0223</t>
  </si>
  <si>
    <t>0224</t>
  </si>
  <si>
    <t>0225</t>
  </si>
  <si>
    <t>0226</t>
  </si>
  <si>
    <t>0227</t>
  </si>
  <si>
    <t>0228</t>
  </si>
  <si>
    <t>0229</t>
  </si>
  <si>
    <t>0230</t>
  </si>
  <si>
    <t>0231</t>
  </si>
  <si>
    <t>DOS RÍOS (BARBECHOS)</t>
  </si>
  <si>
    <t>LA BARRANCA (QUINTA MANZANA CRESCENCIO MORALES)</t>
  </si>
  <si>
    <t>CAMÉMBARO</t>
  </si>
  <si>
    <t>TIMBINEO LOS CONTRERAS</t>
  </si>
  <si>
    <t>LA CORTINA</t>
  </si>
  <si>
    <t>IGNACIO LÓPEZ RAYÓN (COYOTA PRIMERA MANZANA)</t>
  </si>
  <si>
    <t>CRESCENCIO MORALES (SAN MATEO)</t>
  </si>
  <si>
    <t>SAN FRANCISCO CURUNGUEO</t>
  </si>
  <si>
    <t>CHIMUSDÁ (CUARTA MANZANA DE DONACIANO OJEDA)</t>
  </si>
  <si>
    <t>LA DIETA (SEGUNDA MANZANA DE CRESCENCIO MORALES)</t>
  </si>
  <si>
    <t>DONACIANO OJEDA (PRIMERA Y SEGUNDA MANZANA SAN FRANCISCO)</t>
  </si>
  <si>
    <t>COLONIA EMILIANO ZAPATA (SAN JUAN ZITÁCUARO)</t>
  </si>
  <si>
    <t>LA ENCARNACIÓN</t>
  </si>
  <si>
    <t>FRANCISCO SERRATO (SAN BARTOLO)</t>
  </si>
  <si>
    <t>LA FUNDICIÓN (QUINTA MANZANA)</t>
  </si>
  <si>
    <t>LA GARITA DE COATEPEC</t>
  </si>
  <si>
    <t>LAS MAJADAS (RANCHO DE GUADALUPE)</t>
  </si>
  <si>
    <t>KILÓMETRO ONCE</t>
  </si>
  <si>
    <t>EL LINDERO (SEGUNDA MANZANA DE CRESCENCIO MORALES)</t>
  </si>
  <si>
    <t>LOMA LARGA</t>
  </si>
  <si>
    <t>MACUTZIO</t>
  </si>
  <si>
    <t>MESAS DE ENANDIO (CUARTA MANZANA)</t>
  </si>
  <si>
    <t>MESA DE LOS ALZATI (MESA DE SAN FELIPE)</t>
  </si>
  <si>
    <t>EL NARANJO</t>
  </si>
  <si>
    <t>LA PALMA</t>
  </si>
  <si>
    <t>LAS PERAS</t>
  </si>
  <si>
    <t>PUENTECILLAS (TERCERA MANZANA DE ZIRAHUATO)</t>
  </si>
  <si>
    <t>PUENTEZUELAS (TERCERA MANZANA DE CURUNGUEO)</t>
  </si>
  <si>
    <t>PUERTO AZUL (QUINTA MANZANA DE SAN FELIPE)</t>
  </si>
  <si>
    <t>PUERTO DE LOS ESPINOS</t>
  </si>
  <si>
    <t>RINCÓN DEL AHORCADO</t>
  </si>
  <si>
    <t>RINCÓN DE CURUNGUEO (SEGUNADA MANZANA DE CURUNGUEO)</t>
  </si>
  <si>
    <t>EL RINCÓN DE SAN FELIPE (TERCERA MANZANA SAN FELIPE)</t>
  </si>
  <si>
    <t>LAS ROSAS</t>
  </si>
  <si>
    <t>SAN FELIPE LOS ALZATI (COLONIA NUEVA)</t>
  </si>
  <si>
    <t>SEIS PALOS (QUINTA MANZANA DE SAN MIGUEL)</t>
  </si>
  <si>
    <t>SILVA DE ARRIBA (EL CHORRITO)</t>
  </si>
  <si>
    <t>LA SOLEDAD (CUARTA MANZANA DE FRANCISCO SERRATO)</t>
  </si>
  <si>
    <t>TOMA DE AGUA</t>
  </si>
  <si>
    <t>LOS ZAPOTES (PUERTO LOS ZAPOTES)</t>
  </si>
  <si>
    <t>LA CARNE HEDIONDA</t>
  </si>
  <si>
    <t>SANTA RITA (SEGUNDA MANZANA DE CURUNGUEO)</t>
  </si>
  <si>
    <t>EL LLANO DE CURUNGUEO</t>
  </si>
  <si>
    <t>CERRITO DE LOS MAGUEYES</t>
  </si>
  <si>
    <t>LA CANTINA</t>
  </si>
  <si>
    <t>PUERTO DE SAN FELIPE (EL TRÉBOL)</t>
  </si>
  <si>
    <t>EL POLVORÍN</t>
  </si>
  <si>
    <t>OJO DE AGUA DE SAN FELIPE (PRIMERA MANZANA)</t>
  </si>
  <si>
    <t>EL MIRADOR</t>
  </si>
  <si>
    <t>LOS REYES (QUINTA MANZANA)</t>
  </si>
  <si>
    <t>EL BANCO</t>
  </si>
  <si>
    <t>LINDA VISTA (EL BOSQUE)</t>
  </si>
  <si>
    <t>LA Y GRIEGA</t>
  </si>
  <si>
    <t>RINCÓN DE NICOLÁS ROMERO (CEDROS TERCERA MANZANA)</t>
  </si>
  <si>
    <t>LA CUMBRE (QUINTA MANZANA DE CRESCENCIO MORALES)</t>
  </si>
  <si>
    <t>LA MESA CHIQUITA (LA MESITA CHIQUITA)</t>
  </si>
  <si>
    <t>ARMADILLOS (TERCERA MANZANA DE TIMBINEO)</t>
  </si>
  <si>
    <t>EL ASOLEADERO</t>
  </si>
  <si>
    <t>LOS ROMERILLOS (TERCERA MANZANA)</t>
  </si>
  <si>
    <t>EL SAUZ (TERCERA MANZANA)</t>
  </si>
  <si>
    <t>LOS POLVILLOS (EL CRUCERO)</t>
  </si>
  <si>
    <t>RÍO DE GUADALUPE (CUARTA MANZANA DE CRESCENCIO MORALES)</t>
  </si>
  <si>
    <t>LAS PILAS</t>
  </si>
  <si>
    <t>LA GUITARRITA (LA GUITARRA)</t>
  </si>
  <si>
    <t>EL BORDO</t>
  </si>
  <si>
    <t>ROSA SANTA</t>
  </si>
  <si>
    <t>EL TROJE</t>
  </si>
  <si>
    <t>AGUA NUEVA</t>
  </si>
  <si>
    <t>LA PERA (LA MORA EL AGUACATE)</t>
  </si>
  <si>
    <t>LA COLONIA DE APUTZIO</t>
  </si>
  <si>
    <t>LA CALERA</t>
  </si>
  <si>
    <t>EL CAPIRE</t>
  </si>
  <si>
    <t>FRACCIONAMIENTO AGUACATERA DEL MONTE</t>
  </si>
  <si>
    <t>LAS ESCOBAS (LA RECICLADORA)</t>
  </si>
  <si>
    <t>EL GRANJENO</t>
  </si>
  <si>
    <t>LOS LAMPAZOS (TERCERA MANZANA)</t>
  </si>
  <si>
    <t>LAS LOMAS DE APUTZIO (LAS LOMAS)</t>
  </si>
  <si>
    <t>LA LOMA (TERCERA MANZANA DE SAN MIGUEL)</t>
  </si>
  <si>
    <t>LA MESA</t>
  </si>
  <si>
    <t>LA MESA (LA MESA DE CEDANO)</t>
  </si>
  <si>
    <t>EL PALMAR (PIEDRA DE CAL)</t>
  </si>
  <si>
    <t>PUENTECILLAS (TERCERA MANZANA DE DONACIANO OJEDA)</t>
  </si>
  <si>
    <t>CURVAS DEL GATO</t>
  </si>
  <si>
    <t>LAS CASAS BLANCAS</t>
  </si>
  <si>
    <t>EL PUERTO (TERCERA MANZANA)</t>
  </si>
  <si>
    <t>LA CAPILLA (TERCERA MANZANA DE FRANCISCO SERRATO)</t>
  </si>
  <si>
    <t>LA MOJONERA</t>
  </si>
  <si>
    <t>LA PRESA (SEGUNDA MANZANA BARRIO DE SANTA CRUZ)</t>
  </si>
  <si>
    <t>EL TIGRITO (SEGUNDA MANZANA DE CRESCENCIO MORALES)</t>
  </si>
  <si>
    <t>LOS ESCOBALES (QUINTA MANZANA DE CRESCENCIO MORALES)</t>
  </si>
  <si>
    <t>EL SOMBRERETE (TERCERA MANZANA DE CURUNGUEO)</t>
  </si>
  <si>
    <t>LA GIRONDA (HACIENDA LA GIRONDA)</t>
  </si>
  <si>
    <t>EL HORTELANO (PUERTO DE SANTA MARÍA)</t>
  </si>
  <si>
    <t>CASA COLORADA</t>
  </si>
  <si>
    <t>LAS TILIAS (LA HACIENDITA)</t>
  </si>
  <si>
    <t>LA JOYA DE MANZANILLO (SEGUNDA MANZANA)</t>
  </si>
  <si>
    <t>MESA DE LOMA LARGA (LOMA BONITA)</t>
  </si>
  <si>
    <t>EL PEDREGAL</t>
  </si>
  <si>
    <t>LA ZIRANDA (EL FRESNO)</t>
  </si>
  <si>
    <t>AGUA BENDITA (EL POCITO)</t>
  </si>
  <si>
    <t>AGUA DE LA ROSA</t>
  </si>
  <si>
    <t>EL CALLEJÓN</t>
  </si>
  <si>
    <t>EL CAPULÍN</t>
  </si>
  <si>
    <t>EL KILÓMETRO (LLANO DE SAN FELIPE)</t>
  </si>
  <si>
    <t>LECHUGUILLAS</t>
  </si>
  <si>
    <t>LOMA DE APARICIO</t>
  </si>
  <si>
    <t>LA MESA DEL RINCÓN DE CURUNGUEO</t>
  </si>
  <si>
    <t>OJO DE AGUA (TERCERA MANZANA DE ZIRÁHUATO)</t>
  </si>
  <si>
    <t>LAS PILITAS</t>
  </si>
  <si>
    <t>PUERTO DEL AIRE</t>
  </si>
  <si>
    <t>EL ABUELO</t>
  </si>
  <si>
    <t>EL DERRUMBADERO</t>
  </si>
  <si>
    <t>LA ANGOSTURA (LA VUELTA)</t>
  </si>
  <si>
    <t>SAN CAYETANO</t>
  </si>
  <si>
    <t>EL GIGANTE</t>
  </si>
  <si>
    <t>LA MESA DE ABAJO</t>
  </si>
  <si>
    <t>EL RINCÓN DE VECHI</t>
  </si>
  <si>
    <t>EL CAPULÍN (TERCERA MANZANA DE CRESCENCIO MORALES)</t>
  </si>
  <si>
    <t>EL TIZATE</t>
  </si>
  <si>
    <t>AGUA BLANCA (LA PALMA)</t>
  </si>
  <si>
    <t>ALBERGUE SHALOM</t>
  </si>
  <si>
    <t>COLONIA ADOLFO LÓPEZ MATEOS</t>
  </si>
  <si>
    <t>EL ESCOBAL (TERCERA MANZANA DE SAN MIGUEL)</t>
  </si>
  <si>
    <t>LA GUASIMA (SÉPTIMA MANZANA DE SAN MIGUEL)</t>
  </si>
  <si>
    <t>LOS AILES</t>
  </si>
  <si>
    <t>LLANO GRANDE (EL VERGEL)</t>
  </si>
  <si>
    <t>EL MAGUEY</t>
  </si>
  <si>
    <t>LOS MEJÍA</t>
  </si>
  <si>
    <t>MESA DE DOS RÍOS (LA MESA OCTAVA MANZANA)</t>
  </si>
  <si>
    <t>LA MIEL (PRIMERA MANZANA DE SAN FELIPE)</t>
  </si>
  <si>
    <t>EL OJO DE AGUA</t>
  </si>
  <si>
    <t>ZITACUARO [PARQUE INDUSTRIAL]</t>
  </si>
  <si>
    <t>LA PINZANERA (CIMORO)</t>
  </si>
  <si>
    <t>EL PUERTO DE VALLE VERDE</t>
  </si>
  <si>
    <t>CASA BLANCA</t>
  </si>
  <si>
    <t>TERCERA MANZANA DE MANZANILLOS (EL RANCHO)</t>
  </si>
  <si>
    <t>SAN MIGUEL CHICHIMEQUILLAS</t>
  </si>
  <si>
    <t>EL TIRADERO (EL TIANGUIS)</t>
  </si>
  <si>
    <t>EL TIZNEL</t>
  </si>
  <si>
    <t>LA VIGUITA (CUARTA MANZANA DE CRESCENCIO MORALES)</t>
  </si>
  <si>
    <t>ROSAS DE ZÍCATA</t>
  </si>
  <si>
    <t>FRACCIONAMIENTO PRIMERO DE MAYO</t>
  </si>
  <si>
    <t>EL ESPINAL (LOS ESPINALES)</t>
  </si>
  <si>
    <t>FRACCIONAMIENTO LA VENTA</t>
  </si>
  <si>
    <t>LOS ENCINOS</t>
  </si>
  <si>
    <t>LA LOMA (QUINTA MANZANA CRESCENCIO MORALES)</t>
  </si>
  <si>
    <t>LOMAS DEL SOL</t>
  </si>
  <si>
    <t>PIEDRA AHUMADA</t>
  </si>
  <si>
    <t>COLONIA LA MAGDALENA</t>
  </si>
  <si>
    <t>EL CACIQUE (SEGUNDA MANZANA DE RINCÓN DE NICOLAS ROMERO)</t>
  </si>
  <si>
    <t>EL SANTÍSIMO (QUINTA MANZANA DE CRESCENCIO MORALES)</t>
  </si>
  <si>
    <t>CLAVE DE LOCALIDAD</t>
  </si>
  <si>
    <t>AGUA Y SANEAMIENTO</t>
  </si>
  <si>
    <t>EDUCACIÓN</t>
  </si>
  <si>
    <t>OP</t>
  </si>
  <si>
    <t>OTROS PROYECTOS</t>
  </si>
  <si>
    <t>SALUD</t>
  </si>
  <si>
    <t>URBANIZACIÓN</t>
  </si>
  <si>
    <t>VIVIENDA</t>
  </si>
  <si>
    <t>INCIDENCIA</t>
  </si>
  <si>
    <t>ALUMBRADO PÚBLICO</t>
  </si>
  <si>
    <t>RUBROS DE GASTO</t>
  </si>
  <si>
    <t>LOCALIDAD</t>
  </si>
  <si>
    <t>GRADO DE REZAGO SOCIAL</t>
  </si>
  <si>
    <t>APUTZIO DE JUÁREZ (SANTA MARÍA)</t>
  </si>
  <si>
    <t>NUMERO DE LOCALIDAD</t>
  </si>
  <si>
    <t>BENEFICIARIOS DE LA LOCALIDAD</t>
  </si>
  <si>
    <t>RUBRO</t>
  </si>
  <si>
    <t>NÚMERO DE BENEFICIARIOS DIRECTOS</t>
  </si>
  <si>
    <t>DEMARCACIÓN TERRITORIAL (TENENCIA, ENCARGATURA)</t>
  </si>
  <si>
    <t>EL ÁLAMO</t>
  </si>
  <si>
    <t>AGEB</t>
  </si>
  <si>
    <t>0099</t>
  </si>
  <si>
    <t>007A</t>
  </si>
  <si>
    <t>0000</t>
  </si>
  <si>
    <t xml:space="preserve"> </t>
  </si>
  <si>
    <t>FINANCIA-MIENTO</t>
  </si>
  <si>
    <t>ZAP URBANA</t>
  </si>
  <si>
    <t>INCIDENCIA DEL PROYECTO:</t>
  </si>
  <si>
    <t>DIR</t>
  </si>
  <si>
    <t>DIRECTO</t>
  </si>
  <si>
    <t>AL MENOS EL 40% DEL FISMDF</t>
  </si>
  <si>
    <t>COM</t>
  </si>
  <si>
    <t>COMPLEMENTARIO</t>
  </si>
  <si>
    <t>MÁXIMO 60% DEL FISMDF</t>
  </si>
  <si>
    <t>AL MENOS EL 30%</t>
  </si>
  <si>
    <t>CID</t>
  </si>
  <si>
    <t>CENTROS INTEGRADORES DE DESARROLLO</t>
  </si>
  <si>
    <t>33 LCF</t>
  </si>
  <si>
    <t>SUBCLASIFICACIÓN</t>
  </si>
  <si>
    <t>AMPLIACIÓN</t>
  </si>
  <si>
    <t>CONSTRUCCIÓN</t>
  </si>
  <si>
    <t>EQUIPAMIENTO</t>
  </si>
  <si>
    <t>MEJORAMIENTO</t>
  </si>
  <si>
    <t>REHABILITACIÓN</t>
  </si>
  <si>
    <t>OBSERVACIONES</t>
  </si>
  <si>
    <t>APO</t>
  </si>
  <si>
    <t>BEBEDEROS ESCOLARES</t>
  </si>
  <si>
    <t>X</t>
  </si>
  <si>
    <t>BEBEDEROS PÚBLICOS</t>
  </si>
  <si>
    <t>DRE</t>
  </si>
  <si>
    <t xml:space="preserve">DRENAJE PLUVIAL </t>
  </si>
  <si>
    <t>El PROYECTO DEBERÁ INCLUIR EL COSTO DEL REVESTIMIENTO SIEMPRE Y CUANDO ÉSTE CONSTITUYA LA REPOSICIÓN DE LA SUPERFICIE DE RODAMIENTO QUE SE AFECTÓ POR LA OBRA.</t>
  </si>
  <si>
    <t>LAS ACCIONES DE MANTENIMIENTO INCLUYEN EL DESAZOLVE.</t>
  </si>
  <si>
    <t>DRENAJE SANITARIO</t>
  </si>
  <si>
    <t>PLANTA POTABILIZADORA</t>
  </si>
  <si>
    <t>POZOS DE ABSORCIÓN</t>
  </si>
  <si>
    <t>LA PLANEACIÓN QUE REALICEN LOS GOBIERNOS LOCALES CONSIDERARÁ LA ATENCIÓN DE LOS MUNICIPIOS CON ALTA Y MUY ALTA VULNERABILIDAD Y PROBABILIDAD DE CARENCIA DE ACCESO AL SERVICIO DE AGUA POTABLE. PARA LO ANTERIOR, LOS GOBIERNOS LOCALES PODRÁN APOYARSE EN LOS DIAGNÓSTICOS QUE DERIVEN DEL PROGRAMA DE MEDIDAS PREVENTIVAS Y DE MITIGACIÓN DE LA SEQUÍA COORDINADO POR CONAGUA.</t>
  </si>
  <si>
    <t>CÁRCAMO</t>
  </si>
  <si>
    <t>DEPÓSITO O TANQUE DE AGUA POTABLE</t>
  </si>
  <si>
    <t>NORIAS</t>
  </si>
  <si>
    <t>OLLA/ COLECTOR DE CAPTACIÓN DE AGUA PLUVIAL</t>
  </si>
  <si>
    <t>POZO ARTESIANO</t>
  </si>
  <si>
    <t>POZO PROFUNDO DE AGUA POTABLE</t>
  </si>
  <si>
    <t>ALC</t>
  </si>
  <si>
    <t>RED DE ALCANTARILLADO</t>
  </si>
  <si>
    <t>RED O SISTEMA DE AGUA POTABLE</t>
  </si>
  <si>
    <t>LÍNEAS DE CONDUCCIÓN</t>
  </si>
  <si>
    <t>PLANTA DE TRATAMIENTO DE AGUAS RESIDUALES</t>
  </si>
  <si>
    <t>IBE</t>
  </si>
  <si>
    <t>BIBLIOTECA </t>
  </si>
  <si>
    <t>PREESCOLAR (COMEDORES ESCOLARES)</t>
  </si>
  <si>
    <t>NO INCLUYE NINGÚN TIPO DE ABASTECIMIENTO DE ALIMENTOS.</t>
  </si>
  <si>
    <t>PRIMARIA (COMEDORES ESCOLARES)</t>
  </si>
  <si>
    <t>SECUNDARIA(COMEDORES ESCOLARES)</t>
  </si>
  <si>
    <t>PREESCOLAR (AULAS)</t>
  </si>
  <si>
    <t>PREESCOLAR (DOTACIÓN DE SERVICIOS BÁSICOS: AGUA, ELECTRICIDAD, DRENAJE)</t>
  </si>
  <si>
    <t>PREESCOLAR (SANITARIOS)</t>
  </si>
  <si>
    <t>PREPARATORIA (AULAS)</t>
  </si>
  <si>
    <t>INCLUYE NIVEL HOMÓLOGO.</t>
  </si>
  <si>
    <t>PREPARATORIA (DOTACIÓN DE SERVICIOS BÁSICOS: AGUA, ELECTRICIDAD, DRENAJE)</t>
  </si>
  <si>
    <t>PREPARATORIA (SANITARIOS)</t>
  </si>
  <si>
    <t>PRIMARIA (AULAS)</t>
  </si>
  <si>
    <t>SÓLO PARA ESCUELAS QUE TENGAN CLAVE Y ESTÉN AUTORIZADOS LOS GASTOS OPERATIVOS POR LA INSTANCIA NORMATIVA FEDERAL O ESTATAL</t>
  </si>
  <si>
    <t>PRIMARIA (DOTACIÓN DE SERVICIOS BÁSICOS: AGUA, ELECTRICIDAD, DRENAJE)</t>
  </si>
  <si>
    <t>PRIMARIA (SANITARIOS)</t>
  </si>
  <si>
    <t>SECUNDARIA (AULAS)</t>
  </si>
  <si>
    <t>SÓLO PARA ESCUELAS QUE TENGAN CLAVE Y ESTÉN AUTORIZADOS LOS GASTOS OPERATIVOS POR LA INSTANCIA NORMATIVA FEDERAL O ESTATAL.</t>
  </si>
  <si>
    <t>SECUNDARIA (DOTACIÓN DE SERVICIOS BÁSICOS: AGUA, ELECTRICIDAD, DRENAJE)</t>
  </si>
  <si>
    <t>SECUNDARIA (SANITARIOS)</t>
  </si>
  <si>
    <t>PREESCOLAR (BARDAS PERIMETRALES)</t>
  </si>
  <si>
    <t>PREPARATORIA (BARDAS PERIMETRALES)</t>
  </si>
  <si>
    <t>PRIMARIA (BARDAS PERIMETRALES)</t>
  </si>
  <si>
    <t>SECUNDARIA (BARDAS PERIMETRALES)</t>
  </si>
  <si>
    <t xml:space="preserve">TECHADOS EN ÁREAS DE IMPARTICIÓN DE EDUCACIÓN FÍSICA </t>
  </si>
  <si>
    <t> INCLUYE NIVEL BÁSICO HASTA PREPARATORIA</t>
  </si>
  <si>
    <t>CENTROS PARA LA ATENCIÓN INTEGRAL DE ADULTOS MAYORES</t>
  </si>
  <si>
    <r>
      <t xml:space="preserve">INFRAESTRUCTURA AGRÍCOLA: ABREVADEROS </t>
    </r>
    <r>
      <rPr>
        <b/>
        <sz val="7"/>
        <color rgb="FF000000"/>
        <rFont val="Arial"/>
        <family val="2"/>
      </rPr>
      <t>(*2)</t>
    </r>
  </si>
  <si>
    <t>INFRAESTRUCTURA AGRÍCOLA: BORDOS</t>
  </si>
  <si>
    <t>INFRAESTRUCTURA AGRÍCOLA: CAMINO SACACOSECHAS</t>
  </si>
  <si>
    <t>INFRAESTRUCTURA AGRÍCOLA: CANALES</t>
  </si>
  <si>
    <t>INFRAESTRUCTURA AGRÍCOLA: DESPIEDRE</t>
  </si>
  <si>
    <r>
      <t xml:space="preserve">INFRAESTRUCTURA AGRÍCOLA: MAQUINARIA E IMPLEMENTOS COMUNITARIOS </t>
    </r>
    <r>
      <rPr>
        <b/>
        <sz val="7"/>
        <color rgb="FF000000"/>
        <rFont val="Arial"/>
        <family val="2"/>
      </rPr>
      <t>(*2)</t>
    </r>
  </si>
  <si>
    <r>
      <t xml:space="preserve">INFRAESTRUCTURA AGRÍCOLA: NIVELACIÓN DE TIERRAS </t>
    </r>
    <r>
      <rPr>
        <b/>
        <sz val="7"/>
        <color rgb="FF000000"/>
        <rFont val="Arial"/>
        <family val="2"/>
      </rPr>
      <t>(*2)</t>
    </r>
  </si>
  <si>
    <t>INFRAESTRUCTURA AGRÍCOLA: PRESAS</t>
  </si>
  <si>
    <t> PEQUEÑA PRESA DE MAMPOSTERÍA O PEQUEÑA PRESA DE CONCRETO</t>
  </si>
  <si>
    <r>
      <t xml:space="preserve">INFRAESTRUCTURA AGRÍCOLA: SISTEMAS DE RIEGO TECNIFICADO </t>
    </r>
    <r>
      <rPr>
        <b/>
        <sz val="7"/>
        <color rgb="FF000000"/>
        <rFont val="Arial"/>
        <family val="2"/>
      </rPr>
      <t>(*2)</t>
    </r>
  </si>
  <si>
    <r>
      <t xml:space="preserve">INFRAESTRUCTURA APÍCOLA: SALA DE EXTRACCIÓN DE MIEL </t>
    </r>
    <r>
      <rPr>
        <b/>
        <sz val="7"/>
        <color rgb="FF000000"/>
        <rFont val="Arial"/>
        <family val="2"/>
      </rPr>
      <t>(*2)</t>
    </r>
  </si>
  <si>
    <r>
      <t xml:space="preserve">INFRAESTRUCTURA ARTESANAL: ESPACIO, MAQUINARIA Y EQUIPO ARTESANAL COMUNITARIOS </t>
    </r>
    <r>
      <rPr>
        <b/>
        <sz val="7"/>
        <color rgb="FF000000"/>
        <rFont val="Arial"/>
        <family val="2"/>
      </rPr>
      <t>(*2)</t>
    </r>
  </si>
  <si>
    <r>
      <t xml:space="preserve">INFRAESTRUCTURA FORESTAL: MAQUINARIA Y EQUIPO COMUNITARIO PARA EL MEJORAMIENTO DE SUELOS </t>
    </r>
    <r>
      <rPr>
        <b/>
        <sz val="7"/>
        <color rgb="FF000000"/>
        <rFont val="Arial"/>
        <family val="2"/>
      </rPr>
      <t>(*2)</t>
    </r>
  </si>
  <si>
    <r>
      <t xml:space="preserve">INFRAESTRUCTURA PECUARIA: ESPACIO, MAQUINARIA Y EQUIPO COMUNITARIO </t>
    </r>
    <r>
      <rPr>
        <b/>
        <sz val="7"/>
        <color rgb="FF000000"/>
        <rFont val="Arial"/>
        <family val="2"/>
      </rPr>
      <t>(*2)</t>
    </r>
  </si>
  <si>
    <r>
      <t xml:space="preserve">INFRAESTRUCTURA AGRÍCOLA: MECANIZACIÓN DE TIERRA </t>
    </r>
    <r>
      <rPr>
        <b/>
        <sz val="7"/>
        <color rgb="FF000000"/>
        <rFont val="Arial"/>
        <family val="2"/>
      </rPr>
      <t>(*2)</t>
    </r>
  </si>
  <si>
    <t>IBS</t>
  </si>
  <si>
    <t>DISPENSARIO MÉDICO</t>
  </si>
  <si>
    <t>SÓLO SI SE ASEGURAN LOS RECURSOS PARA SU OPERACIÓN (PLANTILLA DE PERSONAL, EQUIPAMIENTO Y SUMINISTRO DE MEDICAMENTOS) POR LA INSTANCIA NORMATIVA FEDERAL O ESTATAL.
TODOS LOS PROYECTOS DEBERÁN SUJETARSE    A    LA    NORMATIVIDAD FEDERAL EN MATERIA DE SALUD.</t>
  </si>
  <si>
    <t>CENTROS DE SALUD O UNIDADES MÉDICAS</t>
  </si>
  <si>
    <t xml:space="preserve">SÓLO SI SE ASEGURAN LOS RECURSOS PARA SU OPERACIÓN (PLANTILLA DE PERSONAL, EQUIPAMIENTO Y SUMINISTRO DE MEDICAMENTOS) POR LA INSTANCIA NORMATIVA FEDERAL O ESTATAL. </t>
  </si>
  <si>
    <t>HOSPITALES</t>
  </si>
  <si>
    <t>SSÓLO  SI  EXISTE  CONVENIO  O ACUERDO CON INSTANCIA PÚBLICA DE SALUD DEL LUGAR DONDE SE EJECUTARÁ EL PROYECTO, PREVIO A LA EJECUCIÓN DEL PROYECTO, EN EL QUE SE ESTABLEZCA LA OBLIGACIÓN DE ÉSTA DE REALIZAR LAS ACCIONES PARA  HACER  VIABLE  EL  PROYECTO, ASÍ COMO DE FACILITAR PARA LA OPERACIÓN  DEL  CENTRO  O  UNIDAD, LA PLANTILLA DE PERSONAL, EL EQUIPAMIENTO Y EL SUMINISTRO DE MEDICAMENTO</t>
  </si>
  <si>
    <t>CANCHAS  Y  ESPACIOS MULTIDEPORTIVOS</t>
  </si>
  <si>
    <t>COMEDORES COMUNITARIOS</t>
  </si>
  <si>
    <t xml:space="preserve">NO INCLUYE NINGÚN TIPO DE ABASTECIMIENTO DE ALIMENTOS, </t>
  </si>
  <si>
    <t>SUSTITUCIÓN E INSTALACIÓN DE LÁMPARAS Y LUMINARIAS CON NUEVAS TECNOLOGÍAS ACORDES CON  EL  DESARROLLO SUSTENTABLE Y PROTECCIÓN AL AMBIENTE, EN APEGO A LA LEY GENERAL DE CAMBIO CLIMÁTICO Y EL CONVENIO DE MINAMATA.</t>
  </si>
  <si>
    <t>INFRAESTRUCTURA Y EQUIPAMIENTO PÚBLICO PARA EL ACCESO Y EL APOYO DE LAS PERSONAS CON DISCAPACIDAD</t>
  </si>
  <si>
    <r>
      <t xml:space="preserve">NIVELACIÓN DE TIERRAS / RELLENO DE SOLARES </t>
    </r>
    <r>
      <rPr>
        <b/>
        <sz val="7"/>
        <color rgb="FF000000"/>
        <rFont val="Arial"/>
        <family val="2"/>
      </rPr>
      <t>(*2)</t>
    </r>
  </si>
  <si>
    <t>ALBERGUES</t>
  </si>
  <si>
    <t>ELECTRIFICACIÓN DE POZOS PROFUNDOS DE AGUA POTABLE</t>
  </si>
  <si>
    <t>CAMINOS RURALES</t>
  </si>
  <si>
    <t xml:space="preserve">SÓLO SI CUMPLE CON LA SIGUIENTE DEFINICIÓN: </t>
  </si>
  <si>
    <t>LOS CAMINOS RURALES SON AQUELLOS QUE COMUNICAN A LOCALIDADES CUYA POBLACIÓN ES SUPERIOR A 200 HABITANTES E INFERIOR A 2500 Y PERMITEN UN TRÁNSITO PROMEDIO NO MAYOR DE 100 VEHÍCULOS POR DÍA.</t>
  </si>
  <si>
    <t>CALLES (ADOQUÍN, ASFALTO, CONCRETO Y EMPEDRADO)</t>
  </si>
  <si>
    <t>GUARNICIONES Y BANQUETAS</t>
  </si>
  <si>
    <t>MUROS DE CONTENCIÓN</t>
  </si>
  <si>
    <t>PAVIMENTACIÓN</t>
  </si>
  <si>
    <t xml:space="preserve">INCLUYE CONCRETO HIDRÁULICO, ASFALTO, ADOQUÍN, PIEDRA, ARENA O BIEN, DEL MATERIAL QUE ASEGURE LA DURABILIDAD DE LA OBRA. </t>
  </si>
  <si>
    <t>REVESTIMIENTO</t>
  </si>
  <si>
    <t>SEÑALÉTICA</t>
  </si>
  <si>
    <t>VADO</t>
  </si>
  <si>
    <t xml:space="preserve">CAMINOS / CARRETERAS </t>
  </si>
  <si>
    <t>PUENTES</t>
  </si>
  <si>
    <t>SIEMPRE Y CUANDO LA INFRAESTRUCTURA PERMITA EL ACCESO A SERVICIOS DE SALUD Y DE EDUCACIÓN Y A FUENTES DE TRABAJO. SÓLO HASTA UN 15% DEL TOTAL DE LOS RECURSOS FAIS.</t>
  </si>
  <si>
    <t>CENTRO       DE       DESARROLLO COMUNITARIO</t>
  </si>
  <si>
    <t>EN CONCURRENCIA CON SEDATU Y/O LA STPS</t>
  </si>
  <si>
    <t>CENTROS      CULTURALES      Y/O ARTÍSTICOS</t>
  </si>
  <si>
    <t>EN      CONCURRENCIA      CON      LA SECRETARÍA DE CULTURA</t>
  </si>
  <si>
    <t>CICLOPISTAS</t>
  </si>
  <si>
    <t>MERCADOS PÚBLICOS</t>
  </si>
  <si>
    <t>PARQUES PUBLICOS Y/O PLAZAS</t>
  </si>
  <si>
    <t>CENTROS PARA LA GESTIÓN
INTEGRAL DE LOS RESIDUOS
SÓLIDOS URBANOS</t>
  </si>
  <si>
    <t>MEDIANTE TECNOLOGÍAS QUE PERMITAN SU SEPARACIÓN Y APROVECHAMIENTO</t>
  </si>
  <si>
    <t>UNIDADES DEPORTIVAS PÚBICAS</t>
  </si>
  <si>
    <t>MEV</t>
  </si>
  <si>
    <r>
      <t xml:space="preserve">TANQUES SÉPTICOS CONECTADO A FOSA SÉPTICA O DRENAJE </t>
    </r>
    <r>
      <rPr>
        <b/>
        <sz val="7"/>
        <color rgb="FF000000"/>
        <rFont val="Arial"/>
        <family val="2"/>
      </rPr>
      <t>(*2)</t>
    </r>
  </si>
  <si>
    <r>
      <t xml:space="preserve">TOMA DOMICILIARIA DENTRO DE LA VIVIENDA O TERRENO </t>
    </r>
    <r>
      <rPr>
        <b/>
        <sz val="7"/>
        <color rgb="FF000000"/>
        <rFont val="Arial"/>
        <family val="2"/>
      </rPr>
      <t>(*2)</t>
    </r>
  </si>
  <si>
    <t>ELE</t>
  </si>
  <si>
    <t>ELECTRIFICACIÓN NO CONVENCIONAL (ENERGÍA EÓLICA, AEROGENERADORES, ENERGÍA SOLAR, PANELES, SOLAR FOTOVOLTAICA, SOLAR TÉRMICA, ETC.)</t>
  </si>
  <si>
    <t>QUE DE CONFORMIDAD CON EL ARTÍCULO 11 FRACCIÓN VII DE LA LEY PARA EL APROVECHAMIENTO DE ENERGÍAS RENOVABLES Y EL FINANCIAMIENTO DE LA TRANSICIÓN ENERGÉTICA, LA SECRETARÍA DE ENERGÍA, ELABORARÁ Y COORDINARÁ LA EJECUCIÓN DEL PROGRAMA ESPECIAL PARA EL APROVECHAMIENTO DE ENERGÍAS RENOVABLES, PARA DEFINIR ESTRATEGIAS PARA FOMENTAR AQUELLOS PROYECTOS QUE A PARTIR DE FUENTES RENOVABLES DE ENERGÍA PROVEAN ENERGÍA ELÉCTRICA A COMUNIDADES RURALES QUE NO CUENTEN CON ESTE SERVICIO, ESTÉN O NO AISLADOS DE LAS REDES ELÉCTRICAS.</t>
  </si>
  <si>
    <t>ELECTRIFICACIÓN</t>
  </si>
  <si>
    <t>CISTERNA</t>
  </si>
  <si>
    <t>PODRÁN REALIZARSE PROYECTOS INTEGRALES EN PARTICIPACIÓN CON PROGRAMAS FEDERALES Y ESTATALES DE VIVIENDA, SIEMPRE Y CUANDO SE TRATE DE MEJORAMIENTO DE VIVIENDA.</t>
  </si>
  <si>
    <r>
      <t>CONEXIÓN A LA RED DE DRENAJE O FOSA SÉPTICA (DESCARGA DOMICILIARIA)</t>
    </r>
    <r>
      <rPr>
        <b/>
        <sz val="7"/>
        <color rgb="FF000000"/>
        <rFont val="Arial"/>
        <family val="2"/>
      </rPr>
      <t xml:space="preserve"> (*2)</t>
    </r>
  </si>
  <si>
    <r>
      <t xml:space="preserve">CUARTO PARA BAÑO </t>
    </r>
    <r>
      <rPr>
        <b/>
        <sz val="7"/>
        <color rgb="FF000000"/>
        <rFont val="Arial"/>
        <family val="2"/>
      </rPr>
      <t>(*2)</t>
    </r>
  </si>
  <si>
    <t xml:space="preserve">PODRÁN REALIZARSE PROYECTOS INTEGRALES EN PARTICIPACIÓN CON PROGRAMAS FEDERALES Y ESTATALES QUE OTORGUEN SUBSIDIOS Y FINANCIAMIENTOS PARA ESTE FIN, SIEMPRE Y CUANDO SE TRATE DE MEJORAMIENTO DE VIVIENDA. </t>
  </si>
  <si>
    <r>
      <t xml:space="preserve">CUARTO PARA COCINA </t>
    </r>
    <r>
      <rPr>
        <b/>
        <sz val="7"/>
        <color rgb="FF000000"/>
        <rFont val="Arial"/>
        <family val="2"/>
      </rPr>
      <t>(*2)</t>
    </r>
  </si>
  <si>
    <r>
      <t xml:space="preserve">CUARTOS DORMITORIO </t>
    </r>
    <r>
      <rPr>
        <b/>
        <sz val="7"/>
        <color rgb="FF000000"/>
        <rFont val="Arial"/>
        <family val="2"/>
      </rPr>
      <t>(*2)</t>
    </r>
  </si>
  <si>
    <t>CONSTRUCCIÓN DE VIVIENDA</t>
  </si>
  <si>
    <r>
      <t xml:space="preserve">ESTUFAS ECOLÓGICAS </t>
    </r>
    <r>
      <rPr>
        <b/>
        <sz val="7"/>
        <color rgb="FF000000"/>
        <rFont val="Arial"/>
        <family val="2"/>
      </rPr>
      <t>(*2)</t>
    </r>
  </si>
  <si>
    <r>
      <t xml:space="preserve">MURO FIRME (QUE NO SEA CON MATERIALES DE: EMBARRO BAJAREQUE, CARRIZO, BAMBÚ, PALMA; LÁMINA DE CARTÓN, METÁLICA O DE ASBESTO O MATERIAL DE DESECHO) </t>
    </r>
    <r>
      <rPr>
        <b/>
        <sz val="7"/>
        <color rgb="FF000000"/>
        <rFont val="Arial"/>
        <family val="2"/>
      </rPr>
      <t>(*2)</t>
    </r>
  </si>
  <si>
    <r>
      <t xml:space="preserve">PISO FIRME </t>
    </r>
    <r>
      <rPr>
        <b/>
        <sz val="7"/>
        <color rgb="FF000000"/>
        <rFont val="Arial"/>
        <family val="2"/>
      </rPr>
      <t>(*2)</t>
    </r>
  </si>
  <si>
    <r>
      <t xml:space="preserve">SANITARIOS SECOS / LETRINAS </t>
    </r>
    <r>
      <rPr>
        <b/>
        <sz val="7"/>
        <color rgb="FF000000"/>
        <rFont val="Arial"/>
        <family val="2"/>
      </rPr>
      <t>(*2)</t>
    </r>
  </si>
  <si>
    <r>
      <t xml:space="preserve">TECHO FIRME (NO MATERIAL DE DESECHO, NI LÁMINA DE CARTÓN) </t>
    </r>
    <r>
      <rPr>
        <b/>
        <sz val="7"/>
        <color rgb="FF000000"/>
        <rFont val="Arial"/>
        <family val="2"/>
      </rPr>
      <t>(*2)</t>
    </r>
  </si>
  <si>
    <r>
      <t xml:space="preserve">TERRAPLENES PARA EL MEJORAMIENTO DE LA VIVIENDA </t>
    </r>
    <r>
      <rPr>
        <b/>
        <sz val="7"/>
        <color rgb="FF000000"/>
        <rFont val="Arial"/>
        <family val="2"/>
      </rPr>
      <t>(*2)</t>
    </r>
  </si>
  <si>
    <r>
      <t xml:space="preserve">SANITARIOS CON BIODIGESTORES </t>
    </r>
    <r>
      <rPr>
        <b/>
        <sz val="7"/>
        <color rgb="FF000000"/>
        <rFont val="Arial"/>
        <family val="2"/>
      </rPr>
      <t>(*2)</t>
    </r>
  </si>
  <si>
    <r>
      <t xml:space="preserve">CALENTADORES SOLARES </t>
    </r>
    <r>
      <rPr>
        <b/>
        <sz val="7"/>
        <color rgb="FF000000"/>
        <rFont val="Arial"/>
        <family val="2"/>
      </rPr>
      <t>(*2)</t>
    </r>
  </si>
  <si>
    <t>ELECTRIFICACIÓN RURAL</t>
  </si>
  <si>
    <t>EN LAS VIVIENDAS A PARTIR DE FUENTES RENOVABLES DE ENERGÍA QUE PROVEAN ENERGÍA ELÉCTRICA A COMUNIDADES RURALES QUE NO CUENTEN CON ESTE  SERVICIO,  SÓLO CUANDO ESTÉN AISLADOS DE LAS REDES ELÉCTRICAS, EN COORDINACIÓN CON EL PROGRAMA ESPECIAL  PARA  EL APROVECHAMIENTO DE ENERGÍAS RENOVABLES DE LA SECRETARÍA DE ENERGÍA.</t>
  </si>
  <si>
    <t>ASB</t>
  </si>
  <si>
    <t>MANTENIMIENTO                   DE INFRAESTRUCTURA ORIENTADA      A      EJECUTAR ACCIONES SOCIALES BÁSICAS DE ATENCIÓN INMEDIATA</t>
  </si>
  <si>
    <t>SÓLO SE PODRÁN REALIZAR PROYECTOS EN BIENES INMUEBLES QUE COMPONEN EL PATRIMONIO DEL ENTE PÚBLICO.</t>
  </si>
  <si>
    <t>EQUIPAMIENTIO ORIENTADA A EJECUTAR ACCIONES SOCIALES BÁSICAS DE ATENCIÓN INMEDIATA</t>
  </si>
  <si>
    <t>CENTROS    INTEGRADORES DEL DESARROLLO ORIENTADA A       EJECUTAR       ACCIONES SOCIALES        BÁSICAS        DE ATENCIÓN INMEDIATA.</t>
  </si>
  <si>
    <t>CANCHAS DEPORTIVAS EN ESCUELAS</t>
  </si>
  <si>
    <t>CATÁLOGO FAIS AGOSTO 2019 - 2020</t>
  </si>
  <si>
    <t>BOCA DE LA CAÑADA (CUARTA MANZANA DE CRESCENCIO MORALES)</t>
  </si>
  <si>
    <t>FORTAMUN - DF</t>
  </si>
  <si>
    <t>MODALIDAD DE CONTRATACIÓN</t>
  </si>
  <si>
    <t>AYUNTAMIENTO CONSTITUCIONAL DE ZITÁCUARO, MICHOACÁN</t>
  </si>
  <si>
    <t>3. FONDO DE APORTACIONES ESTATALES PARA LA INFRAESTRUCTURA DE LOS SERVICIOS PÚBLICOS MUNICIPALES  (FAEISPUM 2023)</t>
  </si>
  <si>
    <t>PROGRAMA OPERATIVO ANUAL DEL EJERCICIO FISCAL 2023</t>
  </si>
  <si>
    <t>SECRETARÍA DE OBRAS PÚBLICAS, URBANISMO, MOVILIDAD Y VIVIENDA</t>
  </si>
  <si>
    <t>PROGRAMA OPERATIVO ANUAL DEL EJERCICIO 2023</t>
  </si>
  <si>
    <t>ADJUDICACIÓN DIRECTA</t>
  </si>
  <si>
    <t>INVITACIÓN A CUANDO MENOS TRES (INVITACIÓN RESTRINGIDA)</t>
  </si>
  <si>
    <t>NICOLAS ROMERO, 2A. MZA</t>
  </si>
  <si>
    <t>PPTO PARTICIPATIVO</t>
  </si>
  <si>
    <t>HEROICA ZITÁCUARO, COL. HEROES FERROCARRILEROS.</t>
  </si>
  <si>
    <t>HEROICA ZITÁCUARO, COL. POETAS</t>
  </si>
  <si>
    <t xml:space="preserve">NICOLÁS ROMERO, 1A. MZA. </t>
  </si>
  <si>
    <t>PAVIMENTACIÓN DE CALLE A BASE DE CONCRETO HIDRAÚLICO TRAMO COL. EL PARAÍSO - CLINICA IMSS</t>
  </si>
  <si>
    <t>AMPLIACIÓN DE RED DE ALUMBRADO PÚBLICO</t>
  </si>
  <si>
    <t>AMPLIACIÓN DE INSTALACIONES DEL CENTRO DE NATACIÓN EN LA UNIDAD DEPORTIVA SIGLO XXI</t>
  </si>
  <si>
    <t>ARMADILLOS, 3A. MZA.</t>
  </si>
  <si>
    <t>PAVIMENTACIÓN DE CAMINO A BASE DE CONCRETO HIDRÁULICO</t>
  </si>
  <si>
    <t xml:space="preserve">CHICHIMEQUILLAS DE ESCOBEDO, SEIS PALOS </t>
  </si>
  <si>
    <t>PAVIMENTACIÓN DE CAMINO A BASE DE CONCRETO HIDRÁULICO.</t>
  </si>
  <si>
    <t>FRANCISCO SERRATO 2A. MZA. A UN COSTADO DE ESC. PRIMARIA JUSTO SIERRA.</t>
  </si>
  <si>
    <t>METROS CUADRADOS</t>
  </si>
  <si>
    <t>APORTACIÓN DE BENEFICIA- RIOS</t>
  </si>
  <si>
    <t>PRIORI- DAD</t>
  </si>
  <si>
    <t>TOTAL FAEISPUM 2023</t>
  </si>
  <si>
    <t>AMPLIACIÓN Y EQUIPAMIENTO DE LA "CIUDAD DE LOS NIÑOS" EN EL PARQUE INFANTIL DEL DIF</t>
  </si>
  <si>
    <t>URB-2023-078</t>
  </si>
  <si>
    <t>URB-2023-079</t>
  </si>
  <si>
    <t>PAVIMENTACIÓN A BASE DE CONCRETO EN RINCÓN DE VECHI</t>
  </si>
  <si>
    <t>SAN FELIPE LOS ALZATI, EL RINCÓN DE VECHI</t>
  </si>
  <si>
    <t>URB-2023-080</t>
  </si>
  <si>
    <t>URB-2023-081</t>
  </si>
  <si>
    <t>URB-2023-082</t>
  </si>
  <si>
    <t>URB-2023-083</t>
  </si>
  <si>
    <t>URB-2023-084</t>
  </si>
  <si>
    <t>URB-2023-085</t>
  </si>
  <si>
    <t>URB-2023-086</t>
  </si>
  <si>
    <t>PUBLICADO</t>
  </si>
  <si>
    <t xml:space="preserve">ANEXO PROGRAMÁTICO DE OBRAS - MODIFICATORIO 1                   </t>
  </si>
  <si>
    <t>SALDO</t>
  </si>
  <si>
    <t>TECNOLOGÍAS M.A.</t>
  </si>
  <si>
    <t>VIALIDADES MENORES A 1 KM</t>
  </si>
  <si>
    <t>OPINIÓN TÉCNICA ANTE DE MEDIO AMBIENTE</t>
  </si>
  <si>
    <t>URB-2023-XXX</t>
  </si>
  <si>
    <t>1. OBRA DE INCIDENCIA DIRECTA</t>
  </si>
  <si>
    <t>1.1 AGUA POTABLE</t>
  </si>
  <si>
    <t>APO-2023-001</t>
  </si>
  <si>
    <t>ZIRÁHUATO DE LOS BERNAL, LA ESTACIÓN (EL BANCO)</t>
  </si>
  <si>
    <t>TERMINACIÓN DE TANQUE DE ALMACENAMIENTO DE AGUA</t>
  </si>
  <si>
    <t>APO-2023-002</t>
  </si>
  <si>
    <t>IGNACIO LÓPEZ RAYÓN</t>
  </si>
  <si>
    <t xml:space="preserve">AMPLIACIÓN DE RED DE AGUA POTABLE </t>
  </si>
  <si>
    <t>APO-2023-003</t>
  </si>
  <si>
    <t>HEROICA ZITÁCUARO, COL. EL PALMAR</t>
  </si>
  <si>
    <t>METROS LINEALES</t>
  </si>
  <si>
    <t>SUBTOTAL AGUA POTABLE</t>
  </si>
  <si>
    <t>1.2. DRENAJE</t>
  </si>
  <si>
    <t>DRE-2023-004</t>
  </si>
  <si>
    <t>CHICHIMEQUILLAS DE ESCOBEDO, LOS AILES 4A. MZA., HACIA LA CALLE CENTENARIO</t>
  </si>
  <si>
    <t>CONSTRUCCIÓN DE DRENAJE SANITARIO, 1A. ETAPA</t>
  </si>
  <si>
    <t>DRE-2023-005</t>
  </si>
  <si>
    <t>CHICHIMEQUILLAS DE ESCOBEDO, LOS AILES 4A. MANZANA, CALLE ARTILLERÍA ORIENTE.</t>
  </si>
  <si>
    <t>AMPLIACIÓN DE DRENAJE SANITARIO</t>
  </si>
  <si>
    <t>DRE-2023-006</t>
  </si>
  <si>
    <t>NICOLÁS ROMERO, 1A. MZA</t>
  </si>
  <si>
    <t>CONSTRUCCIÓN DE DRENAJE SANITARIO</t>
  </si>
  <si>
    <t>SUBTOTAL DRENAJE</t>
  </si>
  <si>
    <t>1.3. MEJORAMIENTO A LA VIVIENDA</t>
  </si>
  <si>
    <t>MEV-2023-007</t>
  </si>
  <si>
    <t>MUNICIPIO DE ZITÁCUARO</t>
  </si>
  <si>
    <t>HEROICA ZITÁCUARO Y NICOLÁS ROMERO (ZAP URBANAS)</t>
  </si>
  <si>
    <t xml:space="preserve">PROGRAMA DE MEJORAMIENTO A LA VIVIENDA EN ZONAS DE ATENCIÓN PRIORITARIA </t>
  </si>
  <si>
    <t>PROGRAMA</t>
  </si>
  <si>
    <t>MEV-2023-008</t>
  </si>
  <si>
    <t xml:space="preserve">MUNICIPIO DE ZITÁCUARO, VARIAS LOCALIDADES </t>
  </si>
  <si>
    <t xml:space="preserve">PROGRAMA DE MEJORAMIENTO A LA VIVIENDA PARA PERSONAS EN POBREZA EXTREMA </t>
  </si>
  <si>
    <t>MEV-2023-009</t>
  </si>
  <si>
    <t>SUBTOTAL VIVIENDA</t>
  </si>
  <si>
    <t>1.4. ELECTRIFICACIÓN</t>
  </si>
  <si>
    <t>ELE-2023-010</t>
  </si>
  <si>
    <t>CURUNGUEO</t>
  </si>
  <si>
    <t>CURUNGUEO, COL. LAS PALMAS, LAS ALBERCAS</t>
  </si>
  <si>
    <t xml:space="preserve">AMPLIACIÓN DE RED DE ENERGÍA ELÉCTRICA </t>
  </si>
  <si>
    <t>DOLORES 14.-</t>
  </si>
  <si>
    <t>ELE-2023-011</t>
  </si>
  <si>
    <t>SAN JUAN ZITÁCUARO</t>
  </si>
  <si>
    <t>SAN JUAN ZITÁCUARO, GUAYABITOS</t>
  </si>
  <si>
    <t>DOLORES 16.-</t>
  </si>
  <si>
    <t>ELE-2023-012</t>
  </si>
  <si>
    <t>SAN JUAN ZITÁCUARO, LA RINCONADA</t>
  </si>
  <si>
    <t>ELE-2023-013</t>
  </si>
  <si>
    <t>HEROICA ZITÁCUARO, COL. LA JOYA DE SAN MIGUEL CHICHIMEQUILLAS, EL LLANO 2A. MZA.</t>
  </si>
  <si>
    <t>SUBTOTAL ELECTRIFICACIÓN</t>
  </si>
  <si>
    <t xml:space="preserve">1.5. INFRAESTRUCTURA BÁSICA EDUCATIVA </t>
  </si>
  <si>
    <t>IBE-2023-014</t>
  </si>
  <si>
    <t>HEROICA ZITÁCUARO, COL. IGNACIO ZARAGOZA</t>
  </si>
  <si>
    <t>ADMINISTRACIÓN DIRECTA</t>
  </si>
  <si>
    <t>IBE-2023-015</t>
  </si>
  <si>
    <t>HEROICA ZITACUARO</t>
  </si>
  <si>
    <t>REHABILITACIÓN DE DRENAJE SANITARIO EN ESCUELA PRIMARIA "GRAL. FRANCISCO J. MÚJICA", CLAVE: 16DPR1940X</t>
  </si>
  <si>
    <t>IBE-2023-016</t>
  </si>
  <si>
    <t>CONSTRUCCIÓN DE ACCESO EN ESCUELA PRIMARIA "18 DE MARZO" CLAVE:16DPR1942V</t>
  </si>
  <si>
    <t>IBE-2023-017</t>
  </si>
  <si>
    <t>CONSTRUCCION DE AULA PARA CENTRO DE ATENCIÓN PARA ESTUDIANTES CON DISCAPACIDAD Y OBRAS DE ACCESIBILIDAD EN CBTIS NO. 162, CLAVE: 16DCT0112M</t>
  </si>
  <si>
    <t>IBE-2023-018</t>
  </si>
  <si>
    <t>CONSTRUCCIÓN DE TECHADO PARA ÁREA DEPORTIVA EN JARDÍN DE NIÑOS "13 DE SEPTIEMBRE" CLAVE. 16DJN07832Z</t>
  </si>
  <si>
    <t>IBE-2023-019</t>
  </si>
  <si>
    <t>TERMINACIÓN DE TECHADO PARA ÁREA DEPORTIVA Y REHABILITACIÓN DE BARDA EN JARDÍN DE NIÑOS "VILLALONGÍN" CLAVE 16DJN0717A</t>
  </si>
  <si>
    <t>IBE-2023-020</t>
  </si>
  <si>
    <t>HEROICA ZITÁCUARO, COL. EL MORAL, CALLE DEL CARTERO Y PÁTZCUARO</t>
  </si>
  <si>
    <t xml:space="preserve">CONSTRUCCIÓN DE AULA EN  ESCUELA PRIMARIA FRANCISCO I. MADERO CLAVE 16DPR1939H </t>
  </si>
  <si>
    <t>IBE-2023-021</t>
  </si>
  <si>
    <t>APUTZIO DE JUÁREZ</t>
  </si>
  <si>
    <t>APUTZIO DE JUÁREZ, LA Y GRIEGA</t>
  </si>
  <si>
    <t>CONSTRUCCIÓN DE TECHADO PARA ÁREA DEPORTIVA EN ESCUELA PRIMARIA "IGNACIO LÓPEZ RAYÓN"</t>
  </si>
  <si>
    <t>IBE-2023-022</t>
  </si>
  <si>
    <t>CURUNGUEO, LOMA LARGA, 4A. MZA.</t>
  </si>
  <si>
    <t>CONSTRUCCION DE TECHADO PARA ÁREA DEPORTIVA EN ESCUELA PRIMARIA "BENITO JUÁREZ" CLAVE: 16DPR1964G</t>
  </si>
  <si>
    <t>IBE-2023-023</t>
  </si>
  <si>
    <t xml:space="preserve">MANZANILLOS, 1A. MANZANA </t>
  </si>
  <si>
    <t>CONSTRUCCCIÓN DE TECHADO PARA ÁREA DEPORTIVA EN ESCUELA PRIMARIA "20 DE NOVIEMBRE" CLAVE: 16DPR1960K</t>
  </si>
  <si>
    <t>IBE-2023-024</t>
  </si>
  <si>
    <t>NICOLÁS ROMERO, BARRANCA SECA</t>
  </si>
  <si>
    <t>CONSTRUCCIÓN DE AULA EN JARDÍN DE NIÑOS "ROSARIO CASTELLANOS"</t>
  </si>
  <si>
    <t>AULA</t>
  </si>
  <si>
    <t>IBE-2023-025</t>
  </si>
  <si>
    <t>IBE-2023-026</t>
  </si>
  <si>
    <t>SAN JUAN ZITACUARO</t>
  </si>
  <si>
    <t xml:space="preserve">SAN JUAN ZITÁCUARO, LA MESA DE CEDANO </t>
  </si>
  <si>
    <t>CONSTRUCCIÓN DE TECHADO PARA ÁREA DEPORTIVA EN PATIO DE LA ESCUELA PRIMARIA "CUAUHTÉMOC"</t>
  </si>
  <si>
    <t>IBE-2023-027</t>
  </si>
  <si>
    <t>HEROICA ZITÁCUARO, COL. INDEPENDENCIA</t>
  </si>
  <si>
    <t>CONSTRUCCIÓN DE TECHADO PARA ÁREA DEPORTIVA EN JARDIN DE NIÑOS "5 DE FEBRERO", CVE. 16DJN1007H</t>
  </si>
  <si>
    <t>IBE-2023-028</t>
  </si>
  <si>
    <t>IGNACIO LÓPEZ RAYÓN, EL SOMBRERETE</t>
  </si>
  <si>
    <t>REHABILITACIÓN DE AULAS EN ESCUELA</t>
  </si>
  <si>
    <t>AULAS</t>
  </si>
  <si>
    <t>IBE-2023-029</t>
  </si>
  <si>
    <t>REHABILITACIÓN DE AULAS EN JARDÍN DE NIÑOS GUILLERMO PRIETO, CVE. 16DJN1982F</t>
  </si>
  <si>
    <t>IBE-2023-030</t>
  </si>
  <si>
    <t>CHCHIMEQUILLAS DE ESCOBEDO</t>
  </si>
  <si>
    <t>SILVA DE ARRIBA</t>
  </si>
  <si>
    <t>CONTRUCCIÓN DE TECHADO PARA ÁREA DEPORTIVA EN ESC. PRIMARIA "VICENTE GUERRERO" CVE. 16DPR2545C</t>
  </si>
  <si>
    <t>TECHADO</t>
  </si>
  <si>
    <t>IBE-2023-031</t>
  </si>
  <si>
    <t>ZIRAHUATO DE LOS BERNAL, LA ESTACIÓN</t>
  </si>
  <si>
    <t>CONSTRUCCIÓN DE SANITARIOS Y CISTERNA EN PRIMARIA "VASCO DE QUIROGA"</t>
  </si>
  <si>
    <t>OBRAS</t>
  </si>
  <si>
    <t>IBE-2023-032</t>
  </si>
  <si>
    <t>SAN FELIPE LOS ALZATI, MESA DE LOS ALZATI</t>
  </si>
  <si>
    <t>CONSTRUCCIÓN DE TECHADO PARA ÁREA DEPORTIVA EN ESCUELA PRIMARIA "EMILIANO ZAPATA" CVE. 16DPR1921</t>
  </si>
  <si>
    <t>SUBTOTAL INFRAESTRUCTURA BÁSICA EDUCATIVA</t>
  </si>
  <si>
    <t>1.6. INFRAESTRUCTURA PARA LA SALUD</t>
  </si>
  <si>
    <t>IBS-2023-033</t>
  </si>
  <si>
    <t>REHABILITACIÓN DE CLÍNICA EN EL DIF MUNICIPAL</t>
  </si>
  <si>
    <t>IBS-2023-034</t>
  </si>
  <si>
    <t>CURUNGUEO, RINCÓN DE CURUNGUEO</t>
  </si>
  <si>
    <t>REHABILITACIÓN DE DISPENSARIO "RINCÓN DE CURUNGUEO"</t>
  </si>
  <si>
    <t>IBS-2023-035</t>
  </si>
  <si>
    <t>CURUNGUEO, VALLE VERDE</t>
  </si>
  <si>
    <t>REHABILITACIÓN DE DISPENSARIO MÉDICO "VALLE VERDE"</t>
  </si>
  <si>
    <t>SUBTOTAL INFRAESTRUCTURA PARA LA SALUD</t>
  </si>
  <si>
    <t>1.7. PREVISIONES PARA LAS RETENCIONES DEL FISMDF (OBRA DE INCIDENCIA DIRECTA)</t>
  </si>
  <si>
    <t>S/N</t>
  </si>
  <si>
    <t>N/A</t>
  </si>
  <si>
    <t>NINGUNO</t>
  </si>
  <si>
    <t>TENENCIAS DE CRECENCIO MORALES Y DONACIANO OJEDA</t>
  </si>
  <si>
    <t>SUBTOTAL RETENCIONES</t>
  </si>
  <si>
    <t>TOTAL OBRA DIRECTA</t>
  </si>
  <si>
    <t>2. OBRA COMPLEMENTARIA</t>
  </si>
  <si>
    <t>2.1 URBANIZACIÓN  (CALLES Y CAMINOS RURALES)</t>
  </si>
  <si>
    <t>URB-2023-036</t>
  </si>
  <si>
    <t>EL ESCOBAL, COL. VISTA HERMOSA</t>
  </si>
  <si>
    <t>PAVIMENTACION A BASE DE CONCRETO HIDRÁULICO DE CALLE RÍO SAN JUAN, 1A. ETAPA.</t>
  </si>
  <si>
    <t>URB-2023-037</t>
  </si>
  <si>
    <t>PROGRAMA DE BACHEO EN ZONA URBANA DE LA CIUDAD</t>
  </si>
  <si>
    <t>URB-2023-038</t>
  </si>
  <si>
    <t>PROGRAMA DE SEÑALÉTICA Y MOVILIDAD EN ZONA URBANA DE LA CIUDAD</t>
  </si>
  <si>
    <t>URB-2023-039</t>
  </si>
  <si>
    <t>URB-2023-040</t>
  </si>
  <si>
    <t>URB-2023-041</t>
  </si>
  <si>
    <t>PAVIMENTACION EN CONCRETO HIDRAULICO DE 1 PRIVADA DE  REFORMA AGRARIA, COLONIA LAS PALMAS, 1A ETAPA.</t>
  </si>
  <si>
    <t>URB-2023-042</t>
  </si>
  <si>
    <t>PAVIMENTACION DE CALLE BEGONIA UBICADA EN COLONIA EL MORAL A BASE DE CONCRETO HIDRAULICO</t>
  </si>
  <si>
    <t>URB-2023-043</t>
  </si>
  <si>
    <t>COATEPEC DE MORELOS</t>
  </si>
  <si>
    <t>COATEPEC DE MORELOS, COL. MELCHOR OCAMPO</t>
  </si>
  <si>
    <t>AMPLIACIÓN DE PAVIMENTO DE CALLE PRIV. MELCHOR OCAMPO</t>
  </si>
  <si>
    <t>URB-2023-044</t>
  </si>
  <si>
    <t>REHABILITACIÓN DE CAMINOS RURALES</t>
  </si>
  <si>
    <t>URB-2023-045</t>
  </si>
  <si>
    <t>URB-2023-046</t>
  </si>
  <si>
    <t>URB-2023-047</t>
  </si>
  <si>
    <t>URB-2023-048</t>
  </si>
  <si>
    <t>IGNACIO LOPEZ RAYÓN</t>
  </si>
  <si>
    <t>URB-2023-049</t>
  </si>
  <si>
    <t>URB-2023-050</t>
  </si>
  <si>
    <t>URB-2023-051</t>
  </si>
  <si>
    <t xml:space="preserve">SAN JUAN ZITÁCUARO, COL. LA PALMA DE CEDANO </t>
  </si>
  <si>
    <t>URB-2023-052</t>
  </si>
  <si>
    <t>SAN JUAN ZITÁCUARO, COL. LOMAS DE ORIENTE</t>
  </si>
  <si>
    <t>URB-2023-053</t>
  </si>
  <si>
    <t>SAN JUAN ZITÁCUARO, COL. LA PALMA DE CEDANO</t>
  </si>
  <si>
    <t>PAVIMENTACIÓN A BASE DE CONCRETO HIDRÁULICO EN CALLE VICENTE GUERRERO.</t>
  </si>
  <si>
    <t>URB-2023-054</t>
  </si>
  <si>
    <t>SAN JUAN ZITACUARO, PUEBLO NUEVO</t>
  </si>
  <si>
    <t>PAVIMENTACIÓN DE CALLES EL HUCAZ Y EL ASOLEADERO</t>
  </si>
  <si>
    <t xml:space="preserve">1020                221.5                    340     </t>
  </si>
  <si>
    <t>URB-2023-055</t>
  </si>
  <si>
    <t>SAN JUAN ZITÁCUARO, FRACCIONAMIENTO LAS ROSAS, LA CAROLINA</t>
  </si>
  <si>
    <t>PAVIMENTACIÓN ASFÁLTICA EN CALLES LAGO DE CHAPALA, LAGO DE PÁTZCUARO Y LAGO DE CUITZEO</t>
  </si>
  <si>
    <t>URB-2023-056</t>
  </si>
  <si>
    <t xml:space="preserve">PAVIMENTACIÓN ASFÁLTICA EN CALLE PASEO DEL MANANTIAL DEL TRAMO KM 0+000 AL 0+190 </t>
  </si>
  <si>
    <t>URB-2023-057</t>
  </si>
  <si>
    <t>PAVIMENTACIÓN ASFÁLTICA EN CALLE PASEO DEL MANANTIAL DEL TRAMO KM 0+190 AL 0+394</t>
  </si>
  <si>
    <t>URB-2023-058</t>
  </si>
  <si>
    <t xml:space="preserve">TIMBINEO DE LOS CONTRERAS, LAS PILITAS </t>
  </si>
  <si>
    <t>CONSTRUCCIÓN DE ANDADOR A BASE DE CONCRETO HIDRÁULICO</t>
  </si>
  <si>
    <t>URB-2023-059</t>
  </si>
  <si>
    <t>URB-2023-060</t>
  </si>
  <si>
    <t>ZIRAHUATO DE LOS BERNAL</t>
  </si>
  <si>
    <t>URB-2023-061</t>
  </si>
  <si>
    <t>EMILIANO ZAPATA</t>
  </si>
  <si>
    <t>URB-2023-062</t>
  </si>
  <si>
    <t>URB-2023-063</t>
  </si>
  <si>
    <t>URB-2023-064</t>
  </si>
  <si>
    <t>URB-2023-065</t>
  </si>
  <si>
    <t>LA PALMA DE CHICHIMEQUILLAS</t>
  </si>
  <si>
    <t>URB-2023-066</t>
  </si>
  <si>
    <t>DOLORES 12.-</t>
  </si>
  <si>
    <t>URB-2023-067</t>
  </si>
  <si>
    <t>REHABILITACIÓN DEL ALUMBRADO EN SALIDA A MORELIA</t>
  </si>
  <si>
    <t>DOLORES 17.-</t>
  </si>
  <si>
    <t>URB-2023-068</t>
  </si>
  <si>
    <t>REHABILITACIÓN DEL ALUMBRADO PÚBLICO EN GLORIETA DEL CABALLITO</t>
  </si>
  <si>
    <t>SUBTOTAL URBANIZACIÓN (CALLES Y CAMINOS RURALES)</t>
  </si>
  <si>
    <t>2.2. ESPACIOS DEPORTIVOS</t>
  </si>
  <si>
    <t>URB-2023-069</t>
  </si>
  <si>
    <t xml:space="preserve">REHABILITACIÓN DE UNIDAD DEPORTIVA </t>
  </si>
  <si>
    <t>SUBTOTAL URBANIZACIÓN (UNIDADES DEPORTIVAS)</t>
  </si>
  <si>
    <t>2.3. PARQUES, PLAZAS Y ESPACIOS PÚBLICOS</t>
  </si>
  <si>
    <t>URB-2023-070</t>
  </si>
  <si>
    <t>TERMINACIÓN DE CANCHA Y PARQUE EN FRACCIONAMIENTO FRESNO III</t>
  </si>
  <si>
    <t>URB-2023-071</t>
  </si>
  <si>
    <t>DOLORES 2.-</t>
  </si>
  <si>
    <t>URB-2023-072</t>
  </si>
  <si>
    <t>REHABILITACIÓN DEL ALUMBRADO PÚBLICO EN EL CERRITO DE LA INDEPENDENCIA</t>
  </si>
  <si>
    <t>URB-2023-073</t>
  </si>
  <si>
    <t>ZITÁCUARO</t>
  </si>
  <si>
    <t>PROGRAMA DE REHABILITACIÓN DE JARDINES Y PARQUES DEL MUNICIPIO</t>
  </si>
  <si>
    <t>SUBTOTAL URBANIZACIÓN (PARQUES, PLAZAS Y ESPACIOS PÚBLICOS)</t>
  </si>
  <si>
    <t xml:space="preserve">2.4. GASTOS INDIRECTOS </t>
  </si>
  <si>
    <t>GI-2023-074</t>
  </si>
  <si>
    <t>GI</t>
  </si>
  <si>
    <t>GASTOS INDIRECTOS</t>
  </si>
  <si>
    <t xml:space="preserve">SUBTOTAL GASTOS INDIRECTOS </t>
  </si>
  <si>
    <t>2.5. PROGRAMA DE DESARROLLO INSTITUCIONAL (PRODIM-DF)</t>
  </si>
  <si>
    <t>PDI-2023-075</t>
  </si>
  <si>
    <t>PDI</t>
  </si>
  <si>
    <t>PROGRAMA DE DESARROLLO INSTITUCIONAL MUNICIPAL Y DE LAS DEMARCACIONES TERRITORIALES DEL DISTRITO FEDERAL (PRODIM-DF)</t>
  </si>
  <si>
    <t>SUBTOTAL  PRODIM-DF</t>
  </si>
  <si>
    <t>2.6. PROGRAMA DE INFRAESTRUCTURA COMPLEMENTARIA</t>
  </si>
  <si>
    <t>URB-2023-076</t>
  </si>
  <si>
    <t>PROGRAMA PARA LA ATENCIÓN DE CONTINGENCIAS EN LA INFRAESTRUCTURA VIAL DEL MUNICIPIO</t>
  </si>
  <si>
    <t>URB-2023-077</t>
  </si>
  <si>
    <t>PROGRAMA DE INFRAESTRUCTURA PARA OBRA CONVENIDA</t>
  </si>
  <si>
    <t>SUBTOTAL PROGRAMA DE OBRA CONVENIDA</t>
  </si>
  <si>
    <t>PREVISIONES PARA LAS RETENCIONES DEL FISM-DF 2023 (OBRA COMPLEMENTARIA)</t>
  </si>
  <si>
    <t>SUBTOTAL RETENCIONES (O.C.)</t>
  </si>
  <si>
    <t xml:space="preserve">TOTAL OBRA OBRA COMPLEMENTARIA </t>
  </si>
  <si>
    <t>SERVICIO DE LA DEUDA (PAGO ANUAL DEL FINANCIAMIENTO BANOBRAS 2022)</t>
  </si>
  <si>
    <t>SUBTOTAL FINANCIAMIENTO</t>
  </si>
  <si>
    <t>TOTAL FISMDF 2023</t>
  </si>
  <si>
    <t>HEROICA ZITACUARO, COLONIA POETAS</t>
  </si>
  <si>
    <t>PAVIMENTACION DE CALLE JESUS SANZÓN FLORES EN CONCRETO HIDRAULICO.</t>
  </si>
  <si>
    <t xml:space="preserve">REHABILITACIÓN DE GUARDERÍA COMUNITARIA "CRI-CRI" </t>
  </si>
  <si>
    <t>COATEPEC DE MORELOS, LA GARITA</t>
  </si>
  <si>
    <t>TECNOLOGÍAS  MEDIO AMBIENTE</t>
  </si>
  <si>
    <t>SUBTOTAL FAEISPUM OBRA GENERAL</t>
  </si>
  <si>
    <t>SUBTOTAL FAEISPUM TECNOLOGÍAS M.A.</t>
  </si>
  <si>
    <t>DIFERENCIA</t>
  </si>
  <si>
    <t>OK</t>
  </si>
  <si>
    <t>AYUNTAMIENTO CONSTITUCIONAL DE ZITÁCUARO</t>
  </si>
  <si>
    <t>RESUMEN DE INVERSIONES</t>
  </si>
  <si>
    <t xml:space="preserve">PROGRAMA </t>
  </si>
  <si>
    <t>CANTIDAD DE OBRAS Y/O PROG.</t>
  </si>
  <si>
    <t>FORTAMUN-DF</t>
  </si>
  <si>
    <t>APORTACIÓN DE BENEFICIARIOS</t>
  </si>
  <si>
    <t>FINANCIAMIENTO</t>
  </si>
  <si>
    <t>CONSIDERACIONES NORMATIVAS</t>
  </si>
  <si>
    <t>1. OBRA DE INCIDENCIA DIRECTA (FISM-DF)</t>
  </si>
  <si>
    <t>1.1 AGUA POTABLE.</t>
  </si>
  <si>
    <t>1.3. VIVIENDA</t>
  </si>
  <si>
    <t>SUBTOTAL OBRA DIRECTA</t>
  </si>
  <si>
    <t>2- OBRA COMPLEMENTARIA (FISM-DF)</t>
  </si>
  <si>
    <t>SUBTOTAL OBRA COMPLEMENTARIA</t>
  </si>
  <si>
    <t>TOTAL OBRA PÚBLICA (FISMDF) 2023</t>
  </si>
  <si>
    <t>3. OBRA CONVENIDA</t>
  </si>
  <si>
    <t>TOTAL GLOBAL</t>
  </si>
  <si>
    <t>FIII PUBLICADO</t>
  </si>
  <si>
    <t>FAEISPUM PUBLICADO</t>
  </si>
  <si>
    <t>ADQUSICIÓN DE HARDWARE PARA LA SECRETARÍA DE OBRAS PÚBLICAS, URBANISMO, MOVILIDAD Y VIVIENDA</t>
  </si>
  <si>
    <t>TERMINACIÓN Y ACONDICIONAMIENTO DE LAS OFICINAS DE LA SECRETARÍA DE OBRAS PÚBLICAS, URBANISMO, MOVILIDAD Y VIVIENDA</t>
  </si>
  <si>
    <t>ADQUSICIÓN</t>
  </si>
  <si>
    <t>FAISMUN</t>
  </si>
  <si>
    <t>SAN JUAN ZITÁCUARO, PUEBLO NUEVO</t>
  </si>
  <si>
    <t>METROS</t>
  </si>
  <si>
    <t>CONSTRUCCIÓN DE DOMO EN JARDÍN DE NIÑOS "CUANICUTI" CVE. 16DJN0218E</t>
  </si>
  <si>
    <t>CONSTRUCCIÓN DE AULA EN JARDÍN DE NIÑOS GUSTAVO ADOLFO BEQUER</t>
  </si>
  <si>
    <t>RECONSTRUCCIÓN DE SANITARIOS EN ESCUELA PRIMARIA "DÁMASO CÁRDENAS"</t>
  </si>
  <si>
    <t>HEROICA ZITÁCUARO COL. CENTRO</t>
  </si>
  <si>
    <t>NICOLÁS ROMERO, 5A. MZA</t>
  </si>
  <si>
    <t>PAVIMENTACIÓN A BASE DE ASFALTO EN CALLE CERRADA DE LEYES DE REFORMA</t>
  </si>
  <si>
    <t>CONSTRUCCIÓN DE ANDADOR EN CALLE LAGO AZUL</t>
  </si>
  <si>
    <t>PAVIMENTACIÓN A BASE DE ASFALTO EN PRIVADA DE MARIANO MATAMOROS</t>
  </si>
  <si>
    <t>PAVIMENTACIÓN A BASE DE ASFALTO EN CALLE INDEPENDENCIA</t>
  </si>
  <si>
    <t>HEROICA ZITÁCUARO COL. INDEPENDENCIA</t>
  </si>
  <si>
    <t>LOMAS DE ORIENTE, SAN JUAN ZITÁCUARO</t>
  </si>
  <si>
    <t>HEROICA ZITÁCUARO, COL. DÁMASO CÁRDENAS</t>
  </si>
  <si>
    <t>SALDO FAISMUN</t>
  </si>
  <si>
    <t>SALDO FAEISPUM</t>
  </si>
  <si>
    <t>CONSTRUCCIÓN DE CHAPOTEADEROS Y AREAS RECREATIVAS EN CENTRO DE NATACIÓN EN LA UNIDAD DEPORTIVA SIGLO XXI</t>
  </si>
  <si>
    <t>PAVIMENTACIÓN A BASE DE CONCRETO HIDRÁULICO EN CALLE EL GRANJENO, VALLE VERDE</t>
  </si>
  <si>
    <t>CONSTRUCCIÓN DE GRADAS Y AMPLIACIÓN DE INSTALACIONES EN LA UNIDAD DEPORTIVA SIGLO XXI</t>
  </si>
  <si>
    <t>CONSTRUCCIÓN DE ANDADOR PEATONAL</t>
  </si>
  <si>
    <t>2.6. PROGRAMA DE INFRAESTRUCTURA PARA INVERSIÓN CONVENIDA</t>
  </si>
  <si>
    <t>2.7. PREVISIONES PARA LAS RETENCIONES DEL FISMDF (OBRA COMPLEMENTARIA)</t>
  </si>
  <si>
    <t>2.8 SERVICIO DE LA DEUDA (FINANCIAMIENTO BANOBRAS)</t>
  </si>
  <si>
    <t>eliminadas</t>
  </si>
  <si>
    <t>SAN JUAN ZITÁCUARO, LOMAS DE ORIENTE, EXVÍAS</t>
  </si>
  <si>
    <t>CONSTRUCCIÓN DE DOMO EN ESCUELA LÁZARO CÁRDENAS DEL RÍO</t>
  </si>
  <si>
    <t>REHABILITACIÓN DE SANITARIOS EN ESCUELA "MELCHOR OCAMPO"</t>
  </si>
  <si>
    <t>HEROICA ZITÁCUARO, COL. EL MORAL</t>
  </si>
  <si>
    <t>HEROICA ZITÁCUARO, COL. MELCHOR OCAMPO</t>
  </si>
  <si>
    <t>REMODELACIÓN DE CANCHA DE FUTBOL RÁPIDO EN ESC. SECUNDARIA FEDERAL NO. 1</t>
  </si>
  <si>
    <t>HEROICA ZITÁCUARO, COL. CUAUHTEMOC</t>
  </si>
  <si>
    <t>FIII PROGRAMADO</t>
  </si>
  <si>
    <t>OBRA NUEVA</t>
  </si>
  <si>
    <t>REHABILITACIÓN DE AULA DE CÓMPUTO EN ESCUELA "NIÑOS HEROES", CVE. 16DPR1943U</t>
  </si>
  <si>
    <t>PAVIMENTACION EN CONCRETO HIDRAULICO DE LA CALLE GUADALUPE VICTORIA ENTRE CALLE GULLERMO PRIETO Y MATAMOROS</t>
  </si>
  <si>
    <t>CAMBIO DE NOMBRE (SE ELIMINA 1A. ETAPA)</t>
  </si>
  <si>
    <t xml:space="preserve">PAVIMENTACIÓN DE CALLE JACARANDAS </t>
  </si>
  <si>
    <t>CAMBIO DE NOMBRE</t>
  </si>
  <si>
    <t>REDUCCIÓN DE MONTO: ANTES $3,000,000.00</t>
  </si>
  <si>
    <t>REDUCCIÓN DE MONTO: ANTES $8,735,552.83</t>
  </si>
  <si>
    <t>FAEISPUM</t>
  </si>
  <si>
    <t>TOTAL</t>
  </si>
  <si>
    <t>REHABILITACIÓN DE ESPACIOS DE LA UNIDAD DEPORTIVA SIGLO XXI</t>
  </si>
  <si>
    <t>CONSTRUCCIÓN DE ANDADOR EN CDA. DE BENEDICTO LÓPEZ N TE.</t>
  </si>
  <si>
    <t>INCREMENTO MARCOS ADUNA</t>
  </si>
  <si>
    <t>REDUCCIÓN MARCOS ADUNA</t>
  </si>
  <si>
    <t>2.2. ALUMBRADO PÚBLICO</t>
  </si>
  <si>
    <t>CONSTRUCCIÓN DE LÍNEA  DE ALUMBRADO PÚBLICO EN CALLE MORELOS ENTRE CALLES MOCTEZUMA Y GONZÁLEZ ORTEGA</t>
  </si>
  <si>
    <t>RECONSTRUCCIÓN DE BARDA PERIMETRAL Y CANCHA DEPORTIVA EN ESC. SECUNDARIA FEDERAL NO. 2</t>
  </si>
  <si>
    <t>2.3. ESPACIOS DEPORTIVOS</t>
  </si>
  <si>
    <t>2.4. PARQUES, PLAZAS Y ESPACIOS PÚBLICOS</t>
  </si>
  <si>
    <t xml:space="preserve">2.5. GASTOS INDIRECTOS </t>
  </si>
  <si>
    <t>2.6. PROGRAMA DE DESARROLLO INSTITUCIONAL (PRODIM-DF)</t>
  </si>
  <si>
    <t>2.7. PROGRAMA DE INFRAESTRUCTURA PARA INVERSIÓN CONVENIDA</t>
  </si>
  <si>
    <t>2.8. PREVISIONES PARA LAS RETENCIONES DEL FISMDF (OBRA COMPLEMENTARIA)</t>
  </si>
  <si>
    <t>2.9 SERVICIO DE LA DEUDA (FINANCIAMIENTO BANOBRAS)</t>
  </si>
  <si>
    <t>HEROICA ZITÁCUARO, COL. CENTRO</t>
  </si>
  <si>
    <t>FIII LIBRE SIN DEUDA</t>
  </si>
  <si>
    <t>INCREMENTO ING. MARCOS ADUNA</t>
  </si>
  <si>
    <t>REDUCCIÓN ING. MARCOS ADUNA</t>
  </si>
  <si>
    <t>REDUCCIÓN  ING. MARCOS ADUNA</t>
  </si>
  <si>
    <t>obras por Administración Directa</t>
  </si>
  <si>
    <t>TIMBINEO DE LAS CONTRERAS</t>
  </si>
  <si>
    <t>CURUNGUEO, LAS PALMAS, LAS ALBERCAS</t>
  </si>
  <si>
    <t>AMPLIACION DE RED DE AGUA POTABLE</t>
  </si>
  <si>
    <t>CONSTRUCCIÓN DE AULA EN ESC. PRIMARIA "IGNACIO LÓPEZ RAYÓN", CVE. 16DPR4886N</t>
  </si>
  <si>
    <t>SAN JUAN ZITACUARO PUEBLO NUEVO</t>
  </si>
  <si>
    <t>PAVIMENTACIÓN DE CALLE CERRO DE LAS FLORES</t>
  </si>
  <si>
    <t>REMODELACIÓN DEL CENTRO HISTÓRICO 1A ETAPA</t>
  </si>
  <si>
    <t xml:space="preserve">EN PROCESO </t>
  </si>
  <si>
    <t>EN PROCESO</t>
  </si>
  <si>
    <t>PAVIMENTACIÓN INTEGRAL DE LA CERRADA 2DA CERRADA DE LAGO DE PÁTZCUARO</t>
  </si>
  <si>
    <t>INAUGURADA</t>
  </si>
  <si>
    <t>TERMINADA</t>
  </si>
  <si>
    <t>ALUMBRADO PUBLICO EN ENTRADA PUENTE DE FIERRO, CURUNGUEO</t>
  </si>
  <si>
    <t>SE CUMPLE LA CONDICIÓN</t>
  </si>
  <si>
    <t>REBASA LO MINIMO REQUERIDO POR:</t>
  </si>
  <si>
    <t>REDUCCIÓN Y CAMBIO DE NOMBRE MARCOS ADUNA</t>
  </si>
  <si>
    <t>PAVIMENTACIÓN DE CALLE EMILIANO MERCADO A BASE DE CONCRETO ASFALTICO, DEL TRAMO KM 0+130 AL 0+260</t>
  </si>
  <si>
    <t>PAVIMENTACIÓN DE CALLE EMILIANO MERCADO A BASE DE CONCRETO ASFALTICO, DEL TRAMO KM 0+000 AL 0+130</t>
  </si>
  <si>
    <t>I</t>
  </si>
  <si>
    <t>PAVIMENTACIÓN  A BASE DE CONCRETO HIDRAULICO EN CALLE CERRADA PASEO DEL FERROCARRIL</t>
  </si>
  <si>
    <t>CONSTRUCCIÓN DE TECHADO EN ESCUELA PRIMARIA VICENTE GUERRERO</t>
  </si>
  <si>
    <t>APO-2023-087</t>
  </si>
  <si>
    <t>APO-2023-088</t>
  </si>
  <si>
    <t>DRE-2023-090</t>
  </si>
  <si>
    <t>DRE-2023-091</t>
  </si>
  <si>
    <t>DRE-2023-092</t>
  </si>
  <si>
    <t>IBE-2023-095</t>
  </si>
  <si>
    <t>IBE-2023-096</t>
  </si>
  <si>
    <t>IBE-2023-097</t>
  </si>
  <si>
    <t>IBE-2023-098</t>
  </si>
  <si>
    <t>IBE-2023-099</t>
  </si>
  <si>
    <t>IBE-2023-100</t>
  </si>
  <si>
    <t>IBE-2023-101</t>
  </si>
  <si>
    <t>URB-2023-103</t>
  </si>
  <si>
    <t>URB-2023-104</t>
  </si>
  <si>
    <t>URB-2023-105</t>
  </si>
  <si>
    <t>URB-2023-106</t>
  </si>
  <si>
    <t>URB-2023-107</t>
  </si>
  <si>
    <t>URB-2023-108</t>
  </si>
  <si>
    <t>URB-2023-109</t>
  </si>
  <si>
    <t>URB-2023-110</t>
  </si>
  <si>
    <t>URB-2023-111</t>
  </si>
  <si>
    <t>URB-2023-112</t>
  </si>
  <si>
    <t>PDI-2023-114</t>
  </si>
  <si>
    <t>URB-2023-116</t>
  </si>
  <si>
    <t>URB-2023-117</t>
  </si>
  <si>
    <t>URB-2023-118</t>
  </si>
  <si>
    <t>URB-2023-119</t>
  </si>
  <si>
    <t>URB-2023-120</t>
  </si>
  <si>
    <t>ZIRAHUATO DE  LOS BERNAL</t>
  </si>
  <si>
    <t xml:space="preserve">OCURIO, EL PLAN </t>
  </si>
  <si>
    <t>CURUNGUEO, PUENTE DE FIERRO</t>
  </si>
  <si>
    <t>AMPLIACIÓN DE RED DE ENERGÍA ELÉCTRICA</t>
  </si>
  <si>
    <t>SAN JUAN ZITÁCUARO, COL. EL ESCOBAL, CALLE VICENTE GUERRERO</t>
  </si>
  <si>
    <t xml:space="preserve">SAN FELIPE LOS ALZATI, AGUA BLANCA  </t>
  </si>
  <si>
    <t>HEROICA ZITÁCUARO, COL. EL CERRITO</t>
  </si>
  <si>
    <t>PAVIMENTACIÓN DE CAMINO A BASE DE CONCRETO HIDRAÚLICO</t>
  </si>
  <si>
    <t>PAVIMENTACIÓN A BASE DE CONCRETO HIDRÁULICO EN CAMINO AL CACIQUE SOBRE TELEBACHILLERATO</t>
  </si>
  <si>
    <t>SAN FELIPE LOS ALZATI, 4A. MZA, MACUTZIO</t>
  </si>
  <si>
    <t>APORTACIÓN PARA PROGRAMA DE OBRAS INTERMUNICIPALES</t>
  </si>
  <si>
    <t>-</t>
  </si>
  <si>
    <t xml:space="preserve">PROGRAMA DE MEJORAMIENTO A LA VIVIENDA </t>
  </si>
  <si>
    <t>MANZANILLOS, 1A. MZA</t>
  </si>
  <si>
    <t>NO SE EXCEDE DEL 60 %, SALDO:</t>
  </si>
  <si>
    <t>CANT. DE OBRAS</t>
  </si>
  <si>
    <t>IGNACIO LÓPEZ RAYÓN, COYOTA</t>
  </si>
  <si>
    <t>APO-2023-089</t>
  </si>
  <si>
    <t>DRE-2023-093</t>
  </si>
  <si>
    <t>ELE-2023-094</t>
  </si>
  <si>
    <t>IBE-2023-102</t>
  </si>
  <si>
    <t>URB-2023-113</t>
  </si>
  <si>
    <t>PDI-2023-115</t>
  </si>
  <si>
    <t>URB-2023-121</t>
  </si>
  <si>
    <t>MODIFICACIÓN DE MONTO ANTES: $2,315,000.00</t>
  </si>
  <si>
    <t>MODIFICACIÓN DE MONTO ANTES: $1,300,000.00</t>
  </si>
  <si>
    <t>MODIFICACIÓN DE MODALIDAD DE EJECUCIÓN Y CONTRATACIÓN</t>
  </si>
  <si>
    <t>MODIFICACIÓN DE MONTO ANTES: $1,500,000.00</t>
  </si>
  <si>
    <t>MODIFICACIÓN DE MONTO ANTES: $299,309.00</t>
  </si>
  <si>
    <t>MODIFICACIÓN DE MONTO ANTES: $1,331,100.00</t>
  </si>
  <si>
    <t>MODIFICACIÓN DE MONTO ANTES: $2,151,891.41</t>
  </si>
  <si>
    <t>MODIFICACIÓN DE MONTO ANTES: $2,301,330.96</t>
  </si>
  <si>
    <t>MODIFICACIÓN DE MONTO ANTES: $300,000.00</t>
  </si>
  <si>
    <t>MODIFICACIÓN DE MONTO ANTES: $2,000,000.00</t>
  </si>
  <si>
    <t>MODIFICACIÓN DE MONTO: ANTES $200,000.00</t>
  </si>
  <si>
    <t>A CANCELAR</t>
  </si>
  <si>
    <t>REDUCCIÓN DE MONTO: ANTES $1,990,633.30</t>
  </si>
  <si>
    <t>PREVISIONES PARA LAS RETENCIONES DEL FAISMUN 2023 (OBRA DIRECTA)</t>
  </si>
  <si>
    <t xml:space="preserve"> DISMINUCIÓN DE MONTO ANTES: $2,318,800.00</t>
  </si>
  <si>
    <t>TOTAL ANTERIOR</t>
  </si>
  <si>
    <t>CONSTRUCCIÓN DE ANDADOR EN CERRADA DE LAGO AZUL</t>
  </si>
  <si>
    <t>CONSTRUCCION DE DRENAJE SANITARIO EN CALLE GARCIA DIAZ, COLONIA SANTA FE</t>
  </si>
  <si>
    <t>COL. SANTA FE, SAN JUAN  ZITÁCUARO</t>
  </si>
  <si>
    <t xml:space="preserve">ANEXO PROGRAMÁTICO DE OBRAS -  MODIFICATORIO 1 </t>
  </si>
  <si>
    <t>SIN MODIFICACIONES</t>
  </si>
  <si>
    <t>MODIFICACIÓN DE MODALIDAD DE EJECUCIÓN Y MONTO ANTES: $2,236,248.00</t>
  </si>
  <si>
    <t>MODIFICACIÓN DE  UBICACIÓN, NOMBRE BENEFICIARIOS Y MONTO, ANTES: $850,000.00</t>
  </si>
  <si>
    <t>AJUSTE DE MONTO POR INCREMENTO AL TECHO FINANCIERO GLOBAL ANTES: $3,939,968.45</t>
  </si>
  <si>
    <t>MODIFICACIÓN DE MONTO: ANTES $2,316,000.00</t>
  </si>
  <si>
    <t>CAMBIO DE MODALIDAD DE EJECUCIÓN Y CONTRATACIÓN MODIFICACIÓN DE  MONTO: ANTES $363,325.44</t>
  </si>
  <si>
    <t>CAMBIO NOMBRE ANTES CONCRETO HIDRÁULICO</t>
  </si>
  <si>
    <t>MODIFICACIÓN DE NOMBRE (ACLARACIÓN  DE UBICACIÓN)</t>
  </si>
  <si>
    <t xml:space="preserve">ANTES FAEISPUM, CAMBIO DE FUENTE DE FINANCIAMIENTO  </t>
  </si>
  <si>
    <t>AJUSTE DE MONTO POR INCREMENTO DEL TECHO FINANCIERO GLOBAL ANTES: $5,909,952.67</t>
  </si>
  <si>
    <t>CAMBIO DE FONDO FISMDF  A FAEISPUM  Y MODIFICACIÓN DE MONTO ANTES: $1,251,492.94</t>
  </si>
  <si>
    <t>CAMBIO DE FONDO FISMDF A FAEISPUM  Y DISMINUCIÓN DE MONTO ANTES: $2,319,000.00</t>
  </si>
  <si>
    <t>MODIFICACIÓN DE MONTO ANTES: $2,318,900.00</t>
  </si>
  <si>
    <t>FAISMUN (ANTES FISM-DF)</t>
  </si>
  <si>
    <t>REFERENCIAS Y CONSIDERACIONES</t>
  </si>
  <si>
    <t>INVERSIÓN</t>
  </si>
  <si>
    <t>GASTOS DIRECTOS (MÁXIMO PERMITIDO)</t>
  </si>
  <si>
    <t>PRODIM (MÁXIMO PERMITIDO)</t>
  </si>
  <si>
    <t>DEDUCCIÓN (Crescencio Morales y Donaciano Ojeda)</t>
  </si>
  <si>
    <t>Distribución de Recursos por Incidencia a C.M. y D.O.</t>
  </si>
  <si>
    <t>Obra Directa</t>
  </si>
  <si>
    <t xml:space="preserve">Obra Complementaria </t>
  </si>
  <si>
    <t>Distribución de Recursos por Incidencia GENERAL</t>
  </si>
  <si>
    <t>SUBTOTAL</t>
  </si>
  <si>
    <t>INCREMENTO</t>
  </si>
  <si>
    <t>MARZO DEL 2023</t>
  </si>
  <si>
    <t>MODIFICACIÓN DE MONTO ANTES: $2,065,547.00</t>
  </si>
  <si>
    <t>4. OBRAS A CANCELAR</t>
  </si>
  <si>
    <t>CONSTRUCCIÓN DE LÍNEA  DE ALUMBRADO PÚBLICO Y   ANDADOR</t>
  </si>
  <si>
    <t xml:space="preserve">1490.49  -           1071.00 -            371.05 -                   322.94        </t>
  </si>
  <si>
    <t>SUPERFICIE</t>
  </si>
  <si>
    <t>PAVIMENTO</t>
  </si>
  <si>
    <t>BANQUETAS</t>
  </si>
  <si>
    <t>GUARNICIONES</t>
  </si>
  <si>
    <t>OTROS</t>
  </si>
  <si>
    <t xml:space="preserve">585.50  -             334.20 -           203.54 -          88.40 -              34.50 -               131.40 -                      55.70  </t>
  </si>
  <si>
    <t xml:space="preserve">885.25  -             638.05 -           219.29 -          186.10 -              91.15 -                                     91.15  </t>
  </si>
  <si>
    <t xml:space="preserve">1530.00  -           1000.00 -            300.00 -                   200.00 -                      200.00       </t>
  </si>
  <si>
    <t xml:space="preserve">1068.90  -           1038.90 -                               200.00        </t>
  </si>
  <si>
    <t xml:space="preserve">1246.45  -           1011.27 -     186.45  -                             324.85        </t>
  </si>
  <si>
    <t xml:space="preserve">920.00   -                       46.00 </t>
  </si>
  <si>
    <t xml:space="preserve">427.61  -           321.86 -            91.96 -                   91.96        </t>
  </si>
  <si>
    <t xml:space="preserve">1963.65  -           1893.65 -            100.00 -                       </t>
  </si>
  <si>
    <t xml:space="preserve">500.00  -           470.00 -            200.00 -                       </t>
  </si>
  <si>
    <t xml:space="preserve">807.00   -                       47.00 </t>
  </si>
  <si>
    <t>PAVIMENTACIÓN A BASE DE CONCRETO HIDRÁULICO EN CALLE ACCESO AL TRÉBOL</t>
  </si>
  <si>
    <t>CONSERVACIÓN Y MANTENIMIENTO RUTINARIO DEL CAMINO: SAN FELIPE – ANGANGUEO - LAS PAPAS - TLALPUHAHUA, EN LA LOCALIDAD DE EL SOLDADO ANÓNIMO, MUNICIPIO DE OCAMPO, ESTADO DE MICHOACÁN</t>
  </si>
  <si>
    <t>ESTATAL 90%</t>
  </si>
  <si>
    <t>MUNICIPAL 10%</t>
  </si>
  <si>
    <t>TLALPUAHUA</t>
  </si>
  <si>
    <t>OCAMPO</t>
  </si>
  <si>
    <t>ANGANGUEO</t>
  </si>
  <si>
    <t>GOBIERNO DEL ESTADO</t>
  </si>
  <si>
    <t xml:space="preserve">DENOMINACIÓN DE LA OBRA </t>
  </si>
  <si>
    <t>90.00  -               7.00</t>
  </si>
  <si>
    <t>124.00 -                     6.00</t>
  </si>
  <si>
    <t>ANEXO PROGRAMÁTICO DE OBRAS -  MODIFICATORIO 1</t>
  </si>
  <si>
    <t>CONSTRUCCIÓN DE DRENAJE EN CERRADAS DE CALLE LAGO DE PÁTZCUARO</t>
  </si>
  <si>
    <t>CONSTRUCCIÓN DE DRENAJE EN CERRADA DE LAGO DE MITLA, SAN JUAN ZITACUARO</t>
  </si>
  <si>
    <t>SUBTOTAL URBANIZACIÓN (ALUMBRADO PÚBLICO)</t>
  </si>
  <si>
    <t>M2                                     M2                                            M</t>
  </si>
  <si>
    <r>
      <t>M</t>
    </r>
    <r>
      <rPr>
        <vertAlign val="superscript"/>
        <sz val="11"/>
        <rFont val="Arial Narrow"/>
        <family val="2"/>
      </rPr>
      <t>2</t>
    </r>
    <r>
      <rPr>
        <sz val="11"/>
        <rFont val="Arial Narrow"/>
        <family val="2"/>
      </rPr>
      <t xml:space="preserve"> Obra -                               M</t>
    </r>
    <r>
      <rPr>
        <vertAlign val="superscript"/>
        <sz val="11"/>
        <rFont val="Arial Narrow"/>
        <family val="2"/>
      </rPr>
      <t>2</t>
    </r>
    <r>
      <rPr>
        <sz val="11"/>
        <rFont val="Arial Narrow"/>
        <family val="2"/>
      </rPr>
      <t xml:space="preserve"> de Pavimento -                  M</t>
    </r>
    <r>
      <rPr>
        <vertAlign val="superscript"/>
        <sz val="11"/>
        <rFont val="Arial Narrow"/>
        <family val="2"/>
      </rPr>
      <t>2</t>
    </r>
    <r>
      <rPr>
        <sz val="11"/>
        <rFont val="Arial Narrow"/>
        <family val="2"/>
      </rPr>
      <t xml:space="preserve"> de Banquetas -                      M de Guarniciones -                     M</t>
    </r>
    <r>
      <rPr>
        <vertAlign val="superscript"/>
        <sz val="11"/>
        <rFont val="Arial Narrow"/>
        <family val="2"/>
      </rPr>
      <t>2</t>
    </r>
    <r>
      <rPr>
        <sz val="11"/>
        <rFont val="Arial Narrow"/>
        <family val="2"/>
      </rPr>
      <t xml:space="preserve"> de Muro de C. -                            M de Linea de Agua P.           M de Alumbrado P. </t>
    </r>
  </si>
  <si>
    <r>
      <t>M</t>
    </r>
    <r>
      <rPr>
        <vertAlign val="superscript"/>
        <sz val="11"/>
        <rFont val="Arial Narrow"/>
        <family val="2"/>
      </rPr>
      <t>2</t>
    </r>
    <r>
      <rPr>
        <sz val="11"/>
        <rFont val="Arial Narrow"/>
        <family val="2"/>
      </rPr>
      <t xml:space="preserve"> Obra -                              M</t>
    </r>
    <r>
      <rPr>
        <vertAlign val="superscript"/>
        <sz val="11"/>
        <rFont val="Arial Narrow"/>
        <family val="2"/>
      </rPr>
      <t>2</t>
    </r>
    <r>
      <rPr>
        <sz val="11"/>
        <rFont val="Arial Narrow"/>
        <family val="2"/>
      </rPr>
      <t xml:space="preserve"> de Pavimento -                 M</t>
    </r>
    <r>
      <rPr>
        <vertAlign val="superscript"/>
        <sz val="11"/>
        <rFont val="Arial Narrow"/>
        <family val="2"/>
      </rPr>
      <t>2</t>
    </r>
    <r>
      <rPr>
        <sz val="11"/>
        <rFont val="Arial Narrow"/>
        <family val="2"/>
      </rPr>
      <t xml:space="preserve"> de Banquetas -                      M de Guarniciones -                    M de Drenaje mixto. -                               M de Alumbrado P.</t>
    </r>
  </si>
  <si>
    <r>
      <t>M</t>
    </r>
    <r>
      <rPr>
        <vertAlign val="superscript"/>
        <sz val="11"/>
        <rFont val="Arial Narrow"/>
        <family val="2"/>
      </rPr>
      <t>2</t>
    </r>
    <r>
      <rPr>
        <sz val="11"/>
        <rFont val="Arial Narrow"/>
        <family val="2"/>
      </rPr>
      <t xml:space="preserve"> Obra -                            M</t>
    </r>
    <r>
      <rPr>
        <vertAlign val="superscript"/>
        <sz val="11"/>
        <rFont val="Arial Narrow"/>
        <family val="2"/>
      </rPr>
      <t xml:space="preserve">2 </t>
    </r>
    <r>
      <rPr>
        <sz val="11"/>
        <rFont val="Arial Narrow"/>
        <family val="2"/>
      </rPr>
      <t>de Pavimento -                M</t>
    </r>
    <r>
      <rPr>
        <vertAlign val="superscript"/>
        <sz val="11"/>
        <rFont val="Arial Narrow"/>
        <family val="2"/>
      </rPr>
      <t>2</t>
    </r>
    <r>
      <rPr>
        <sz val="11"/>
        <rFont val="Arial Narrow"/>
        <family val="2"/>
      </rPr>
      <t xml:space="preserve"> de Banquetas -                       M de Guarniciones                                     </t>
    </r>
  </si>
  <si>
    <r>
      <t>M</t>
    </r>
    <r>
      <rPr>
        <vertAlign val="superscript"/>
        <sz val="11"/>
        <rFont val="Arial Narrow"/>
        <family val="2"/>
      </rPr>
      <t>2</t>
    </r>
    <r>
      <rPr>
        <sz val="11"/>
        <rFont val="Arial Narrow"/>
        <family val="2"/>
      </rPr>
      <t xml:space="preserve"> Obra -                             M</t>
    </r>
    <r>
      <rPr>
        <vertAlign val="superscript"/>
        <sz val="11"/>
        <rFont val="Arial Narrow"/>
        <family val="2"/>
      </rPr>
      <t xml:space="preserve">2 </t>
    </r>
    <r>
      <rPr>
        <sz val="11"/>
        <rFont val="Arial Narrow"/>
        <family val="2"/>
      </rPr>
      <t>de Pavimento -                M</t>
    </r>
    <r>
      <rPr>
        <vertAlign val="superscript"/>
        <sz val="11"/>
        <rFont val="Arial Narrow"/>
        <family val="2"/>
      </rPr>
      <t>2</t>
    </r>
    <r>
      <rPr>
        <sz val="11"/>
        <rFont val="Arial Narrow"/>
        <family val="2"/>
      </rPr>
      <t xml:space="preserve"> de Banquetas -                      M de Guarniciones                                M</t>
    </r>
    <r>
      <rPr>
        <vertAlign val="superscript"/>
        <sz val="11"/>
        <rFont val="Arial Narrow"/>
        <family val="2"/>
      </rPr>
      <t>2</t>
    </r>
    <r>
      <rPr>
        <sz val="11"/>
        <rFont val="Arial Narrow"/>
        <family val="2"/>
      </rPr>
      <t xml:space="preserve"> de Cunetas                               </t>
    </r>
  </si>
  <si>
    <r>
      <t>M</t>
    </r>
    <r>
      <rPr>
        <vertAlign val="superscript"/>
        <sz val="11"/>
        <rFont val="Arial Narrow"/>
        <family val="2"/>
      </rPr>
      <t>2</t>
    </r>
    <r>
      <rPr>
        <sz val="11"/>
        <rFont val="Arial Narrow"/>
        <family val="2"/>
      </rPr>
      <t xml:space="preserve"> Obra -                            M</t>
    </r>
    <r>
      <rPr>
        <vertAlign val="superscript"/>
        <sz val="11"/>
        <rFont val="Arial Narrow"/>
        <family val="2"/>
      </rPr>
      <t xml:space="preserve">2 </t>
    </r>
    <r>
      <rPr>
        <sz val="11"/>
        <rFont val="Arial Narrow"/>
        <family val="2"/>
      </rPr>
      <t xml:space="preserve">de Pavimento -                              M de Guarniciones                                     </t>
    </r>
  </si>
  <si>
    <r>
      <t>M</t>
    </r>
    <r>
      <rPr>
        <vertAlign val="superscript"/>
        <sz val="11"/>
        <rFont val="Arial Narrow"/>
        <family val="2"/>
      </rPr>
      <t>2</t>
    </r>
    <r>
      <rPr>
        <sz val="11"/>
        <rFont val="Arial Narrow"/>
        <family val="2"/>
      </rPr>
      <t xml:space="preserve"> Obra -                             M</t>
    </r>
    <r>
      <rPr>
        <vertAlign val="superscript"/>
        <sz val="11"/>
        <rFont val="Arial Narrow"/>
        <family val="2"/>
      </rPr>
      <t xml:space="preserve">2 </t>
    </r>
    <r>
      <rPr>
        <sz val="11"/>
        <rFont val="Arial Narrow"/>
        <family val="2"/>
      </rPr>
      <t>de Pavimento -                            M</t>
    </r>
    <r>
      <rPr>
        <vertAlign val="superscript"/>
        <sz val="11"/>
        <rFont val="Arial Narrow"/>
        <family val="2"/>
      </rPr>
      <t>2</t>
    </r>
    <r>
      <rPr>
        <sz val="11"/>
        <rFont val="Arial Narrow"/>
        <family val="2"/>
      </rPr>
      <t xml:space="preserve"> de Banquetas -                             M de Guarniciones                                     </t>
    </r>
  </si>
  <si>
    <r>
      <t>M</t>
    </r>
    <r>
      <rPr>
        <vertAlign val="superscript"/>
        <sz val="11"/>
        <rFont val="Arial Narrow"/>
        <family val="2"/>
      </rPr>
      <t>2</t>
    </r>
    <r>
      <rPr>
        <sz val="11"/>
        <rFont val="Arial Narrow"/>
        <family val="2"/>
      </rPr>
      <t xml:space="preserve"> Obra -                            M</t>
    </r>
    <r>
      <rPr>
        <vertAlign val="superscript"/>
        <sz val="11"/>
        <rFont val="Arial Narrow"/>
        <family val="2"/>
      </rPr>
      <t xml:space="preserve">2 </t>
    </r>
    <r>
      <rPr>
        <sz val="11"/>
        <rFont val="Arial Narrow"/>
        <family val="2"/>
      </rPr>
      <t>de Pavimento -               M</t>
    </r>
    <r>
      <rPr>
        <vertAlign val="superscript"/>
        <sz val="11"/>
        <rFont val="Arial Narrow"/>
        <family val="2"/>
      </rPr>
      <t>2</t>
    </r>
    <r>
      <rPr>
        <sz val="11"/>
        <rFont val="Arial Narrow"/>
        <family val="2"/>
      </rPr>
      <t xml:space="preserve"> de Banquetas -                      M de Guarniciones                                     </t>
    </r>
  </si>
  <si>
    <r>
      <t>M</t>
    </r>
    <r>
      <rPr>
        <vertAlign val="superscript"/>
        <sz val="11"/>
        <rFont val="Arial Narrow"/>
        <family val="2"/>
      </rPr>
      <t>2</t>
    </r>
    <r>
      <rPr>
        <sz val="11"/>
        <rFont val="Arial Narrow"/>
        <family val="2"/>
      </rPr>
      <t xml:space="preserve"> Obra -                             M</t>
    </r>
    <r>
      <rPr>
        <vertAlign val="superscript"/>
        <sz val="11"/>
        <rFont val="Arial Narrow"/>
        <family val="2"/>
      </rPr>
      <t xml:space="preserve">2 </t>
    </r>
    <r>
      <rPr>
        <sz val="11"/>
        <rFont val="Arial Narrow"/>
        <family val="2"/>
      </rPr>
      <t xml:space="preserve">de Pavimento -                M de Canal -                                                 </t>
    </r>
  </si>
  <si>
    <r>
      <t>M</t>
    </r>
    <r>
      <rPr>
        <vertAlign val="superscript"/>
        <sz val="11"/>
        <rFont val="Arial Narrow"/>
        <family val="2"/>
      </rPr>
      <t>2</t>
    </r>
    <r>
      <rPr>
        <sz val="11"/>
        <rFont val="Arial Narrow"/>
        <family val="2"/>
      </rPr>
      <t xml:space="preserve"> Obra -                           M</t>
    </r>
    <r>
      <rPr>
        <vertAlign val="superscript"/>
        <sz val="11"/>
        <rFont val="Arial Narrow"/>
        <family val="2"/>
      </rPr>
      <t xml:space="preserve">2 </t>
    </r>
    <r>
      <rPr>
        <sz val="11"/>
        <rFont val="Arial Narrow"/>
        <family val="2"/>
      </rPr>
      <t xml:space="preserve">de Pavimento -              M de Guarniciones                                                  </t>
    </r>
  </si>
  <si>
    <t>M de red de Alumbrado P.              Pzas. de Luminarias Led</t>
  </si>
  <si>
    <t>M de red de Alumbrado P.           Pzas. de Luminarias Led</t>
  </si>
  <si>
    <t>MODIFICACIÓN DE FONDO Y MONTO ANTES FIII Y $450,813.00</t>
  </si>
  <si>
    <t>MODIFICACIÓN DE FONDO Y MONTO ANTES FIII Y $452,209.00</t>
  </si>
  <si>
    <t>HASTA UN 60% DE LOS RECURSOS DEL FAISMUN 2023 DISPONIBLES (74,591,123.82)</t>
  </si>
  <si>
    <r>
      <t xml:space="preserve">AL MENOS EL 40% DEL TOTAL DE LOS RECURSOS FAISMUN 2023 (MINIMO </t>
    </r>
    <r>
      <rPr>
        <sz val="11"/>
        <rFont val="Arial Narrow"/>
        <family val="2"/>
      </rPr>
      <t>$49,727,415.88</t>
    </r>
    <r>
      <rPr>
        <sz val="11"/>
        <color theme="1"/>
        <rFont val="Arial Narrow"/>
        <family val="2"/>
      </rPr>
      <t>)</t>
    </r>
  </si>
  <si>
    <t>DEUDA BANOBRAS 2023</t>
  </si>
  <si>
    <t>MESES DE EJEC.</t>
  </si>
  <si>
    <t xml:space="preserve"> CURUNGUEO, VALLE VERDE</t>
  </si>
  <si>
    <t>TABLA DE INVERSIONES OBRAS INTERMUNICIPALES</t>
  </si>
  <si>
    <t>ANEXO PROGRAMÁTICO DE OBRAS -  PROGRAMA DE OBRAS INTERMUNICIPALES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</si>
</sst>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44" formatCode="_-&quot;$&quot;* #,##0.00_-;\-&quot;$&quot;* #,##0.00_-;_-&quot;$&quot;* &quot;-&quot;??_-;_-@_-"/>
    <numFmt numFmtId="43" formatCode="_-* #,##0.00_-;\-* #,##0.00_-;_-* &quot;-&quot;??_-;_-@_-"/>
    <numFmt numFmtId="164" formatCode="_-&quot;€&quot;* #,##0.00_-;\-&quot;€&quot;* #,##0.00_-;_-&quot;€&quot;* &quot;-&quot;??_-;_-@_-"/>
    <numFmt numFmtId="165" formatCode="[$-F800]dddd\,\ mmmm\ dd\,\ yyyy"/>
    <numFmt numFmtId="166" formatCode="&quot;$&quot;#,##0.00"/>
    <numFmt numFmtId="167" formatCode="0.0%"/>
  </numFmts>
  <fonts count="82">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sz val="12"/>
      <color theme="1"/>
      <name val="Arial"/>
      <family val="2"/>
    </font>
    <font>
      <sz val="12"/>
      <color theme="1"/>
      <name val="Calibri"/>
      <family val="2"/>
      <scheme val="minor"/>
    </font>
    <font>
      <sz val="10"/>
      <name val="Arial"/>
      <family val="2"/>
    </font>
    <font>
      <sz val="11"/>
      <color theme="1"/>
      <name val="Arial"/>
      <family val="2"/>
    </font>
    <font>
      <b/>
      <sz val="24"/>
      <color theme="1"/>
      <name val="Arial"/>
      <family val="2"/>
    </font>
    <font>
      <b/>
      <sz val="10"/>
      <color theme="1"/>
      <name val="Arial"/>
      <family val="2"/>
    </font>
    <font>
      <b/>
      <sz val="13"/>
      <color theme="1"/>
      <name val="Arial"/>
      <family val="2"/>
    </font>
    <font>
      <sz val="10"/>
      <color theme="1"/>
      <name val="Arial"/>
      <family val="2"/>
    </font>
    <font>
      <b/>
      <sz val="11"/>
      <color theme="1"/>
      <name val="Calibri"/>
      <family val="2"/>
      <scheme val="minor"/>
    </font>
    <font>
      <sz val="20"/>
      <color theme="1"/>
      <name val="Arial"/>
      <family val="2"/>
    </font>
    <font>
      <b/>
      <sz val="16"/>
      <color theme="1"/>
      <name val="Calibri"/>
      <family val="2"/>
      <scheme val="minor"/>
    </font>
    <font>
      <sz val="11"/>
      <name val="Calibri"/>
      <family val="2"/>
      <scheme val="minor"/>
    </font>
    <font>
      <b/>
      <sz val="12"/>
      <color theme="0"/>
      <name val="Calibri"/>
      <family val="2"/>
      <scheme val="minor"/>
    </font>
    <font>
      <b/>
      <sz val="7"/>
      <color rgb="FF000000"/>
      <name val="Arial"/>
      <family val="2"/>
    </font>
    <font>
      <sz val="7"/>
      <color rgb="FF000000"/>
      <name val="Arial"/>
      <family val="2"/>
    </font>
    <font>
      <b/>
      <i/>
      <sz val="12"/>
      <color theme="1"/>
      <name val="Calibri"/>
      <family val="2"/>
      <scheme val="minor"/>
    </font>
    <font>
      <b/>
      <sz val="22"/>
      <name val="Arial Black"/>
      <family val="2"/>
    </font>
    <font>
      <b/>
      <sz val="28"/>
      <name val="GalanoGrotesque-Black"/>
      <family val="3"/>
    </font>
    <font>
      <b/>
      <sz val="28"/>
      <name val="Arial Black"/>
      <family val="2"/>
    </font>
    <font>
      <b/>
      <sz val="20"/>
      <name val="Arial Black"/>
      <family val="2"/>
    </font>
    <font>
      <b/>
      <sz val="24"/>
      <name val="GalanoGrotesque-Black"/>
      <family val="3"/>
    </font>
    <font>
      <sz val="10"/>
      <name val="Arial Black"/>
      <family val="2"/>
    </font>
    <font>
      <sz val="10"/>
      <name val="GalanoGrotesque-Black"/>
      <family val="3"/>
    </font>
    <font>
      <b/>
      <sz val="42"/>
      <name val="GalanoGrotesque-Black"/>
      <family val="3"/>
    </font>
    <font>
      <b/>
      <i/>
      <sz val="24"/>
      <name val="Arial Black"/>
      <family val="2"/>
    </font>
    <font>
      <b/>
      <sz val="36"/>
      <name val="GalanoGrotesque-Black"/>
      <family val="3"/>
    </font>
    <font>
      <sz val="11"/>
      <name val="GalanoGrotesque-Medium"/>
      <family val="3"/>
    </font>
    <font>
      <b/>
      <sz val="36"/>
      <name val="GalanoGrotesque-Bold"/>
      <family val="3"/>
    </font>
    <font>
      <b/>
      <sz val="24"/>
      <name val="Arial"/>
      <family val="2"/>
    </font>
    <font>
      <sz val="12"/>
      <color theme="1"/>
      <name val="Arial Narrow"/>
      <family val="2"/>
    </font>
    <font>
      <b/>
      <sz val="11"/>
      <name val="Arial Narrow"/>
      <family val="2"/>
    </font>
    <font>
      <sz val="11"/>
      <color theme="1"/>
      <name val="Arial Narrow"/>
      <family val="2"/>
    </font>
    <font>
      <b/>
      <sz val="12"/>
      <color theme="1"/>
      <name val="Arial Narrow"/>
      <family val="2"/>
    </font>
    <font>
      <b/>
      <sz val="14"/>
      <color theme="1"/>
      <name val="Arial Narrow"/>
      <family val="2"/>
    </font>
    <font>
      <sz val="11"/>
      <name val="Arial Narrow"/>
      <family val="2"/>
    </font>
    <font>
      <sz val="11"/>
      <color rgb="FF66FF66"/>
      <name val="Arial Narrow"/>
      <family val="2"/>
    </font>
    <font>
      <i/>
      <sz val="12"/>
      <color theme="1"/>
      <name val="Calibri"/>
      <family val="2"/>
      <scheme val="minor"/>
    </font>
    <font>
      <sz val="11"/>
      <color rgb="FF000000"/>
      <name val="Arial Narrow"/>
      <family val="2"/>
    </font>
    <font>
      <b/>
      <sz val="12"/>
      <color theme="1"/>
      <name val="Arial"/>
      <family val="2"/>
    </font>
    <font>
      <i/>
      <sz val="14"/>
      <name val="Arial Black"/>
      <family val="2"/>
    </font>
    <font>
      <sz val="8"/>
      <name val="Calibri"/>
      <family val="2"/>
      <scheme val="minor"/>
    </font>
    <font>
      <sz val="14"/>
      <color theme="1"/>
      <name val="Arial Narrow"/>
      <family val="2"/>
    </font>
    <font>
      <b/>
      <sz val="15"/>
      <name val="Arial"/>
      <family val="2"/>
    </font>
    <font>
      <b/>
      <sz val="16"/>
      <name val="Arial"/>
      <family val="2"/>
    </font>
    <font>
      <sz val="16"/>
      <name val="Arial"/>
      <family val="2"/>
    </font>
    <font>
      <b/>
      <i/>
      <sz val="13"/>
      <color theme="1"/>
      <name val="Calibri"/>
      <family val="2"/>
      <scheme val="minor"/>
    </font>
    <font>
      <b/>
      <i/>
      <sz val="14"/>
      <color theme="1"/>
      <name val="Calibri"/>
      <family val="2"/>
      <scheme val="minor"/>
    </font>
    <font>
      <b/>
      <sz val="18"/>
      <name val="Arial Narrow"/>
      <family val="2"/>
    </font>
    <font>
      <b/>
      <sz val="16"/>
      <name val="Arial Narrow"/>
      <family val="2"/>
    </font>
    <font>
      <b/>
      <sz val="14"/>
      <name val="Arial Narrow"/>
      <family val="2"/>
    </font>
    <font>
      <b/>
      <i/>
      <sz val="12"/>
      <name val="Arial Narrow"/>
      <family val="2"/>
    </font>
    <font>
      <b/>
      <sz val="10"/>
      <name val="Arial Narrow"/>
      <family val="2"/>
    </font>
    <font>
      <sz val="10"/>
      <name val="Arial Narrow"/>
      <family val="2"/>
    </font>
    <font>
      <b/>
      <sz val="11"/>
      <color theme="1"/>
      <name val="Arial"/>
      <family val="2"/>
    </font>
    <font>
      <b/>
      <i/>
      <sz val="12"/>
      <color theme="1"/>
      <name val="Arial Narrow"/>
      <family val="2"/>
    </font>
    <font>
      <b/>
      <sz val="10"/>
      <name val="Arial"/>
      <family val="2"/>
    </font>
    <font>
      <sz val="12"/>
      <color rgb="FFFF0000"/>
      <name val="Arial Narrow"/>
      <family val="2"/>
    </font>
    <font>
      <b/>
      <sz val="11"/>
      <color theme="1"/>
      <name val="Arial Narrow"/>
      <family val="2"/>
    </font>
    <font>
      <sz val="9"/>
      <color indexed="81"/>
      <name val="Tahoma"/>
      <family val="2"/>
    </font>
    <font>
      <b/>
      <sz val="9"/>
      <color indexed="81"/>
      <name val="Tahoma"/>
      <family val="2"/>
    </font>
    <font>
      <b/>
      <sz val="18"/>
      <color theme="1"/>
      <name val="Arial"/>
      <family val="2"/>
    </font>
    <font>
      <b/>
      <sz val="18"/>
      <color theme="1"/>
      <name val="Calibri"/>
      <family val="2"/>
      <scheme val="minor"/>
    </font>
    <font>
      <b/>
      <sz val="18"/>
      <color theme="1"/>
      <name val="Arial Narrow"/>
      <family val="2"/>
    </font>
    <font>
      <b/>
      <sz val="16"/>
      <color theme="1"/>
      <name val="Arial"/>
      <family val="2"/>
    </font>
    <font>
      <i/>
      <sz val="8"/>
      <color theme="1"/>
      <name val="Arial Narrow"/>
      <family val="2"/>
    </font>
    <font>
      <i/>
      <sz val="10"/>
      <color theme="1"/>
      <name val="Arial Narrow"/>
      <family val="2"/>
    </font>
    <font>
      <b/>
      <sz val="20"/>
      <color theme="1"/>
      <name val="Calibri"/>
      <family val="2"/>
      <scheme val="minor"/>
    </font>
    <font>
      <vertAlign val="superscript"/>
      <sz val="11"/>
      <name val="Arial Narrow"/>
      <family val="2"/>
    </font>
    <font>
      <sz val="10"/>
      <color theme="1"/>
      <name val="Arial Narrow"/>
      <family val="2"/>
    </font>
    <font>
      <b/>
      <sz val="12.5"/>
      <color theme="1"/>
      <name val="Arial"/>
      <family val="2"/>
    </font>
    <font>
      <b/>
      <i/>
      <sz val="12"/>
      <color theme="1"/>
      <name val="Arial"/>
      <family val="2"/>
    </font>
    <font>
      <b/>
      <sz val="22"/>
      <name val="Arial"/>
      <family val="2"/>
    </font>
    <font>
      <b/>
      <sz val="26"/>
      <color theme="1"/>
      <name val="Arial"/>
      <family val="2"/>
    </font>
    <font>
      <sz val="8"/>
      <name val="Arial Narrow"/>
      <family val="2"/>
    </font>
    <font>
      <b/>
      <sz val="14"/>
      <name val="Arial"/>
      <family val="2"/>
    </font>
  </fonts>
  <fills count="40">
    <fill>
      <patternFill patternType="none"/>
    </fill>
    <fill>
      <patternFill patternType="gray125"/>
    </fill>
    <fill>
      <patternFill patternType="solid">
        <fgColor rgb="FFFFFF00"/>
        <bgColor indexed="64"/>
      </patternFill>
    </fill>
    <fill>
      <patternFill patternType="solid">
        <fgColor rgb="FF00FF00"/>
        <bgColor indexed="64"/>
      </patternFill>
    </fill>
    <fill>
      <patternFill patternType="solid">
        <fgColor rgb="FFFFC000"/>
        <bgColor indexed="64"/>
      </patternFill>
    </fill>
    <fill>
      <patternFill patternType="solid">
        <fgColor rgb="FF00FFFF"/>
        <bgColor indexed="64"/>
      </patternFill>
    </fill>
    <fill>
      <patternFill patternType="solid">
        <fgColor theme="0" tint="-0.14999847407452621"/>
        <bgColor indexed="64"/>
      </patternFill>
    </fill>
    <fill>
      <patternFill patternType="solid">
        <fgColor rgb="FFFF00FF"/>
        <bgColor indexed="64"/>
      </patternFill>
    </fill>
    <fill>
      <patternFill patternType="solid">
        <fgColor theme="0" tint="-0.249977111117893"/>
        <bgColor indexed="64"/>
      </patternFill>
    </fill>
    <fill>
      <patternFill patternType="solid">
        <fgColor rgb="FFFF99FF"/>
        <bgColor indexed="64"/>
      </patternFill>
    </fill>
    <fill>
      <patternFill patternType="solid">
        <fgColor theme="9" tint="0.39997558519241921"/>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rgb="FFBFBFBF"/>
        <bgColor indexed="64"/>
      </patternFill>
    </fill>
    <fill>
      <patternFill patternType="solid">
        <fgColor rgb="FF0066FF"/>
        <bgColor indexed="64"/>
      </patternFill>
    </fill>
    <fill>
      <patternFill patternType="solid">
        <fgColor theme="7" tint="0.59999389629810485"/>
        <bgColor indexed="64"/>
      </patternFill>
    </fill>
    <fill>
      <patternFill patternType="solid">
        <fgColor rgb="FF66FF33"/>
        <bgColor indexed="64"/>
      </patternFill>
    </fill>
    <fill>
      <patternFill patternType="solid">
        <fgColor theme="0" tint="-4.9989318521683403E-2"/>
        <bgColor indexed="64"/>
      </patternFill>
    </fill>
    <fill>
      <patternFill patternType="solid">
        <fgColor rgb="FF99FF33"/>
        <bgColor indexed="64"/>
      </patternFill>
    </fill>
    <fill>
      <patternFill patternType="solid">
        <fgColor theme="0"/>
        <bgColor indexed="64"/>
      </patternFill>
    </fill>
    <fill>
      <patternFill patternType="solid">
        <fgColor rgb="FFCCFFFF"/>
        <bgColor indexed="64"/>
      </patternFill>
    </fill>
    <fill>
      <patternFill patternType="solid">
        <fgColor rgb="FF66FF66"/>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9" tint="-0.249977111117893"/>
        <bgColor indexed="64"/>
      </patternFill>
    </fill>
    <fill>
      <patternFill patternType="solid">
        <fgColor rgb="FFFF0000"/>
        <bgColor indexed="64"/>
      </patternFill>
    </fill>
    <fill>
      <patternFill patternType="solid">
        <fgColor rgb="FF00B0F0"/>
        <bgColor indexed="64"/>
      </patternFill>
    </fill>
    <fill>
      <patternFill patternType="solid">
        <fgColor theme="5" tint="0.59999389629810485"/>
        <bgColor indexed="64"/>
      </patternFill>
    </fill>
    <fill>
      <patternFill patternType="solid">
        <fgColor theme="7" tint="-0.249977111117893"/>
        <bgColor indexed="64"/>
      </patternFill>
    </fill>
    <fill>
      <patternFill patternType="solid">
        <fgColor theme="4" tint="-0.249977111117893"/>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rgb="FFCCFFFF"/>
        <bgColor theme="4" tint="0.79998168889431442"/>
      </patternFill>
    </fill>
    <fill>
      <patternFill patternType="solid">
        <fgColor theme="9" tint="0.79998168889431442"/>
        <bgColor indexed="64"/>
      </patternFill>
    </fill>
    <fill>
      <patternFill patternType="solid">
        <fgColor theme="6" tint="0.79998168889431442"/>
        <bgColor indexed="64"/>
      </patternFill>
    </fill>
  </fills>
  <borders count="41">
    <border>
      <left/>
      <right/>
      <top/>
      <bottom/>
      <diagonal/>
    </border>
    <border>
      <left style="thin">
        <color auto="1"/>
      </left>
      <right style="thin">
        <color auto="1"/>
      </right>
      <top style="thin">
        <color auto="1"/>
      </top>
      <bottom style="thin">
        <color auto="1"/>
      </bottom>
      <diagonal/>
    </border>
    <border>
      <left style="medium">
        <color auto="1"/>
      </left>
      <right/>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medium">
        <color auto="1"/>
      </bottom>
      <diagonal/>
    </border>
    <border>
      <left style="medium">
        <color indexed="64"/>
      </left>
      <right style="thin">
        <color auto="1"/>
      </right>
      <top style="medium">
        <color indexed="64"/>
      </top>
      <bottom style="thin">
        <color auto="1"/>
      </bottom>
      <diagonal/>
    </border>
    <border>
      <left style="thin">
        <color theme="4" tint="0.39997558519241921"/>
      </left>
      <right/>
      <top style="thin">
        <color theme="4" tint="0.39997558519241921"/>
      </top>
      <bottom style="medium">
        <color auto="1"/>
      </bottom>
      <diagonal/>
    </border>
    <border>
      <left/>
      <right/>
      <top style="thin">
        <color theme="4" tint="0.39997558519241921"/>
      </top>
      <bottom style="medium">
        <color auto="1"/>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right style="medium">
        <color auto="1"/>
      </right>
      <top style="thin">
        <color theme="4" tint="0.39997558519241921"/>
      </top>
      <bottom style="medium">
        <color auto="1"/>
      </bottom>
      <diagonal/>
    </border>
    <border>
      <left style="medium">
        <color auto="1"/>
      </left>
      <right/>
      <top style="thin">
        <color theme="4" tint="0.39997558519241921"/>
      </top>
      <bottom style="medium">
        <color auto="1"/>
      </bottom>
      <diagonal/>
    </border>
    <border>
      <left/>
      <right style="medium">
        <color indexed="64"/>
      </right>
      <top style="thin">
        <color theme="4" tint="0.39997558519241921"/>
      </top>
      <bottom/>
      <diagonal/>
    </border>
    <border>
      <left style="medium">
        <color indexed="64"/>
      </left>
      <right/>
      <top style="thin">
        <color theme="4" tint="0.39997558519241921"/>
      </top>
      <bottom/>
      <diagonal/>
    </border>
    <border>
      <left style="thin">
        <color theme="4" tint="0.3999755851924192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top/>
      <bottom style="thin">
        <color auto="1"/>
      </bottom>
      <diagonal/>
    </border>
    <border>
      <left/>
      <right/>
      <top/>
      <bottom style="thin">
        <color indexed="64"/>
      </bottom>
      <diagonal/>
    </border>
    <border>
      <left/>
      <right style="thin">
        <color auto="1"/>
      </right>
      <top style="thin">
        <color auto="1"/>
      </top>
      <bottom/>
      <diagonal/>
    </border>
    <border>
      <left style="thin">
        <color auto="1"/>
      </left>
      <right/>
      <top style="thin">
        <color auto="1"/>
      </top>
      <bottom/>
      <diagonal/>
    </border>
    <border>
      <left style="thin">
        <color indexed="64"/>
      </left>
      <right/>
      <top/>
      <bottom/>
      <diagonal/>
    </border>
    <border>
      <left/>
      <right style="thin">
        <color indexed="64"/>
      </right>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s>
  <cellStyleXfs count="39">
    <xf numFmtId="0" fontId="0"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9" fillId="0" borderId="0"/>
    <xf numFmtId="164" fontId="9" fillId="0" borderId="0" applyFont="0" applyFill="0" applyBorder="0" applyAlignment="0" applyProtection="0"/>
    <xf numFmtId="44" fontId="9"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0" fontId="10"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10"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10" fillId="0" borderId="0" applyFont="0" applyFill="0" applyBorder="0" applyAlignment="0" applyProtection="0"/>
  </cellStyleXfs>
  <cellXfs count="480">
    <xf numFmtId="0" fontId="0" fillId="0" borderId="0" xfId="0"/>
    <xf numFmtId="0" fontId="7" fillId="0" borderId="0" xfId="0" applyFont="1"/>
    <xf numFmtId="0" fontId="6" fillId="0" borderId="0" xfId="0" applyFont="1" applyAlignment="1">
      <alignment horizontal="center"/>
    </xf>
    <xf numFmtId="49" fontId="0" fillId="12" borderId="20" xfId="0" applyNumberFormat="1" applyFill="1" applyBorder="1" applyAlignment="1">
      <alignment horizontal="center"/>
    </xf>
    <xf numFmtId="0" fontId="0" fillId="12" borderId="20" xfId="0" applyFill="1" applyBorder="1"/>
    <xf numFmtId="49" fontId="0" fillId="0" borderId="20" xfId="0" applyNumberFormat="1" applyBorder="1" applyAlignment="1">
      <alignment horizontal="center"/>
    </xf>
    <xf numFmtId="0" fontId="0" fillId="0" borderId="20" xfId="0" applyBorder="1"/>
    <xf numFmtId="0" fontId="0" fillId="12" borderId="19" xfId="0" applyFill="1" applyBorder="1" applyAlignment="1">
      <alignment horizontal="center"/>
    </xf>
    <xf numFmtId="0" fontId="0" fillId="0" borderId="19" xfId="0" applyBorder="1" applyAlignment="1">
      <alignment horizontal="center"/>
    </xf>
    <xf numFmtId="49" fontId="0" fillId="12" borderId="19" xfId="0" applyNumberFormat="1" applyFill="1" applyBorder="1" applyAlignment="1">
      <alignment horizontal="center"/>
    </xf>
    <xf numFmtId="0" fontId="6" fillId="0" borderId="0" xfId="0" applyFont="1"/>
    <xf numFmtId="0" fontId="5" fillId="0" borderId="0" xfId="0" applyFont="1"/>
    <xf numFmtId="0" fontId="15" fillId="0" borderId="0" xfId="0" applyFont="1" applyAlignment="1">
      <alignment horizontal="center"/>
    </xf>
    <xf numFmtId="0" fontId="15" fillId="0" borderId="0" xfId="0" applyFont="1"/>
    <xf numFmtId="0" fontId="15" fillId="0" borderId="0" xfId="0" applyFont="1" applyAlignment="1">
      <alignment horizontal="center" vertical="center"/>
    </xf>
    <xf numFmtId="0" fontId="20" fillId="13" borderId="11" xfId="0" applyFont="1" applyFill="1" applyBorder="1" applyAlignment="1">
      <alignment horizontal="center" vertical="center"/>
    </xf>
    <xf numFmtId="0" fontId="20" fillId="13" borderId="4" xfId="0" applyFont="1" applyFill="1" applyBorder="1" applyAlignment="1">
      <alignment horizontal="center" vertical="center" wrapText="1"/>
    </xf>
    <xf numFmtId="0" fontId="6" fillId="4" borderId="10" xfId="0" applyFont="1" applyFill="1" applyBorder="1"/>
    <xf numFmtId="0" fontId="0" fillId="4" borderId="3" xfId="0" applyFill="1" applyBorder="1"/>
    <xf numFmtId="0" fontId="0" fillId="4" borderId="4" xfId="0" applyFill="1" applyBorder="1"/>
    <xf numFmtId="0" fontId="0" fillId="7" borderId="0" xfId="0" applyFill="1"/>
    <xf numFmtId="0" fontId="21" fillId="0" borderId="8" xfId="0" applyFont="1" applyBorder="1" applyAlignment="1">
      <alignment horizontal="justify" vertical="center" wrapText="1"/>
    </xf>
    <xf numFmtId="0" fontId="21" fillId="0" borderId="9" xfId="0" applyFont="1" applyBorder="1" applyAlignment="1">
      <alignment horizontal="justify" vertical="center" wrapText="1"/>
    </xf>
    <xf numFmtId="0" fontId="21" fillId="5" borderId="14" xfId="0" applyFont="1" applyFill="1" applyBorder="1" applyAlignment="1">
      <alignment horizontal="center" vertical="center" wrapText="1"/>
    </xf>
    <xf numFmtId="0" fontId="21" fillId="0" borderId="9" xfId="0" applyFont="1" applyBorder="1" applyAlignment="1">
      <alignment horizontal="center" vertical="center" wrapText="1"/>
    </xf>
    <xf numFmtId="0" fontId="21" fillId="0" borderId="9" xfId="0" applyFont="1" applyBorder="1" applyAlignment="1">
      <alignment horizontal="left" vertical="center" wrapText="1"/>
    </xf>
    <xf numFmtId="0" fontId="20" fillId="0" borderId="9" xfId="0" applyFont="1" applyBorder="1" applyAlignment="1">
      <alignment horizontal="center" vertical="center" wrapText="1"/>
    </xf>
    <xf numFmtId="0" fontId="21" fillId="3" borderId="9" xfId="0" applyFont="1" applyFill="1" applyBorder="1" applyAlignment="1">
      <alignment horizontal="center" vertical="center" wrapText="1"/>
    </xf>
    <xf numFmtId="0" fontId="20" fillId="0" borderId="9" xfId="0" applyFont="1" applyBorder="1" applyAlignment="1">
      <alignment horizontal="justify" vertical="center" wrapText="1"/>
    </xf>
    <xf numFmtId="0" fontId="21" fillId="9" borderId="11" xfId="0" applyFont="1" applyFill="1" applyBorder="1" applyAlignment="1">
      <alignment horizontal="center" vertical="center" wrapText="1"/>
    </xf>
    <xf numFmtId="0" fontId="21" fillId="0" borderId="4" xfId="0" applyFont="1" applyBorder="1" applyAlignment="1">
      <alignment horizontal="center" vertical="center" wrapText="1"/>
    </xf>
    <xf numFmtId="0" fontId="21" fillId="0" borderId="4" xfId="0" applyFont="1" applyBorder="1" applyAlignment="1">
      <alignment horizontal="left" vertical="center" wrapText="1"/>
    </xf>
    <xf numFmtId="0" fontId="20" fillId="0" borderId="4" xfId="0" applyFont="1" applyBorder="1" applyAlignment="1">
      <alignment horizontal="center" vertical="center" wrapText="1"/>
    </xf>
    <xf numFmtId="0" fontId="21" fillId="3" borderId="4" xfId="0" applyFont="1" applyFill="1" applyBorder="1" applyAlignment="1">
      <alignment horizontal="center" vertical="center" wrapText="1"/>
    </xf>
    <xf numFmtId="0" fontId="21" fillId="0" borderId="4" xfId="0" applyFont="1" applyBorder="1" applyAlignment="1">
      <alignment horizontal="justify" vertical="center" wrapText="1"/>
    </xf>
    <xf numFmtId="0" fontId="21" fillId="9" borderId="14" xfId="0" applyFont="1" applyFill="1" applyBorder="1" applyAlignment="1">
      <alignment horizontal="center" vertical="center" wrapText="1"/>
    </xf>
    <xf numFmtId="0" fontId="21" fillId="0" borderId="15" xfId="0" applyFont="1" applyBorder="1" applyAlignment="1">
      <alignment horizontal="left" vertical="center" wrapText="1"/>
    </xf>
    <xf numFmtId="0" fontId="20" fillId="0" borderId="11" xfId="0" applyFont="1" applyBorder="1" applyAlignment="1">
      <alignment horizontal="center" vertical="center" wrapText="1"/>
    </xf>
    <xf numFmtId="0" fontId="20" fillId="0" borderId="15" xfId="0" applyFont="1" applyBorder="1" applyAlignment="1">
      <alignment horizontal="center" vertical="center" wrapText="1"/>
    </xf>
    <xf numFmtId="0" fontId="21" fillId="0" borderId="11" xfId="0" applyFont="1" applyBorder="1" applyAlignment="1">
      <alignment horizontal="justify" vertical="center" wrapText="1"/>
    </xf>
    <xf numFmtId="0" fontId="21" fillId="10" borderId="11" xfId="0" applyFont="1" applyFill="1" applyBorder="1" applyAlignment="1">
      <alignment horizontal="center" vertical="center" wrapText="1"/>
    </xf>
    <xf numFmtId="0" fontId="21" fillId="10" borderId="14" xfId="0" applyFont="1" applyFill="1" applyBorder="1" applyAlignment="1">
      <alignment horizontal="center" vertical="center" wrapText="1"/>
    </xf>
    <xf numFmtId="0" fontId="0" fillId="14" borderId="0" xfId="0" applyFill="1"/>
    <xf numFmtId="0" fontId="21" fillId="2" borderId="9" xfId="0" applyFont="1" applyFill="1" applyBorder="1" applyAlignment="1">
      <alignment horizontal="center" vertical="center" wrapText="1"/>
    </xf>
    <xf numFmtId="0" fontId="0" fillId="7" borderId="8" xfId="0" applyFill="1" applyBorder="1" applyAlignment="1">
      <alignment horizontal="center"/>
    </xf>
    <xf numFmtId="0" fontId="21" fillId="15" borderId="11" xfId="0" applyFont="1" applyFill="1" applyBorder="1" applyAlignment="1">
      <alignment horizontal="center" vertical="center" wrapText="1"/>
    </xf>
    <xf numFmtId="0" fontId="21" fillId="0" borderId="11" xfId="0" applyFont="1" applyBorder="1" applyAlignment="1">
      <alignment horizontal="center" vertical="center" wrapText="1"/>
    </xf>
    <xf numFmtId="0" fontId="21" fillId="0" borderId="11" xfId="0" applyFont="1" applyBorder="1" applyAlignment="1">
      <alignment horizontal="left" vertical="center" wrapText="1"/>
    </xf>
    <xf numFmtId="0" fontId="21" fillId="3" borderId="11" xfId="0" applyFont="1" applyFill="1" applyBorder="1" applyAlignment="1">
      <alignment horizontal="center" vertical="center" wrapText="1"/>
    </xf>
    <xf numFmtId="0" fontId="21" fillId="15" borderId="14" xfId="0" applyFont="1" applyFill="1" applyBorder="1" applyAlignment="1">
      <alignment horizontal="center" vertical="center" wrapText="1"/>
    </xf>
    <xf numFmtId="0" fontId="21" fillId="8" borderId="11" xfId="0" applyFont="1" applyFill="1" applyBorder="1" applyAlignment="1">
      <alignment horizontal="center" vertical="center" wrapText="1"/>
    </xf>
    <xf numFmtId="0" fontId="21" fillId="8" borderId="14" xfId="0" applyFont="1" applyFill="1" applyBorder="1" applyAlignment="1">
      <alignment horizontal="center" vertical="center" wrapText="1"/>
    </xf>
    <xf numFmtId="0" fontId="21" fillId="5" borderId="8" xfId="0" applyFont="1" applyFill="1" applyBorder="1" applyAlignment="1">
      <alignment horizontal="justify" vertical="center" wrapText="1"/>
    </xf>
    <xf numFmtId="0" fontId="21" fillId="5" borderId="9" xfId="0" applyFont="1" applyFill="1" applyBorder="1" applyAlignment="1">
      <alignment horizontal="justify" vertical="center" wrapText="1"/>
    </xf>
    <xf numFmtId="0" fontId="21" fillId="4" borderId="11" xfId="0" applyFont="1" applyFill="1" applyBorder="1" applyAlignment="1">
      <alignment horizontal="center" vertical="center" wrapText="1"/>
    </xf>
    <xf numFmtId="0" fontId="21" fillId="4" borderId="14" xfId="0" applyFont="1" applyFill="1" applyBorder="1" applyAlignment="1">
      <alignment horizontal="center" vertical="center" wrapText="1"/>
    </xf>
    <xf numFmtId="0" fontId="21" fillId="16" borderId="14" xfId="0" applyFont="1" applyFill="1" applyBorder="1" applyAlignment="1">
      <alignment horizontal="center" vertical="center" wrapText="1"/>
    </xf>
    <xf numFmtId="0" fontId="21" fillId="0" borderId="9" xfId="0" applyFont="1" applyBorder="1" applyAlignment="1">
      <alignment vertical="center" wrapText="1"/>
    </xf>
    <xf numFmtId="0" fontId="5" fillId="3" borderId="0" xfId="0" applyFont="1" applyFill="1"/>
    <xf numFmtId="0" fontId="5" fillId="2" borderId="0" xfId="0" applyFont="1" applyFill="1"/>
    <xf numFmtId="0" fontId="0" fillId="0" borderId="0" xfId="0" applyAlignment="1">
      <alignment horizontal="center"/>
    </xf>
    <xf numFmtId="1" fontId="0" fillId="0" borderId="25" xfId="2" applyNumberFormat="1" applyFont="1" applyBorder="1" applyAlignment="1">
      <alignment horizontal="center"/>
    </xf>
    <xf numFmtId="0" fontId="0" fillId="0" borderId="18" xfId="0" applyBorder="1"/>
    <xf numFmtId="49" fontId="0" fillId="0" borderId="17" xfId="0" applyNumberFormat="1" applyBorder="1" applyAlignment="1">
      <alignment horizontal="center"/>
    </xf>
    <xf numFmtId="49" fontId="0" fillId="0" borderId="18" xfId="0" applyNumberFormat="1" applyBorder="1" applyAlignment="1">
      <alignment horizontal="center"/>
    </xf>
    <xf numFmtId="0" fontId="0" fillId="0" borderId="26" xfId="0" applyBorder="1"/>
    <xf numFmtId="1" fontId="0" fillId="12" borderId="27" xfId="2" applyNumberFormat="1" applyFont="1" applyFill="1" applyBorder="1" applyAlignment="1">
      <alignment horizontal="center"/>
    </xf>
    <xf numFmtId="0" fontId="0" fillId="12" borderId="28" xfId="0" applyFill="1" applyBorder="1"/>
    <xf numFmtId="1" fontId="0" fillId="0" borderId="27" xfId="2" applyNumberFormat="1" applyFont="1" applyBorder="1" applyAlignment="1">
      <alignment horizontal="center"/>
    </xf>
    <xf numFmtId="0" fontId="0" fillId="0" borderId="28" xfId="0" applyBorder="1"/>
    <xf numFmtId="1" fontId="0" fillId="12" borderId="8" xfId="2" applyNumberFormat="1" applyFont="1" applyFill="1" applyBorder="1" applyAlignment="1">
      <alignment horizontal="center"/>
    </xf>
    <xf numFmtId="0" fontId="0" fillId="12" borderId="0" xfId="0" applyFill="1"/>
    <xf numFmtId="0" fontId="0" fillId="12" borderId="29" xfId="0" applyFill="1" applyBorder="1" applyAlignment="1">
      <alignment horizontal="center"/>
    </xf>
    <xf numFmtId="49" fontId="0" fillId="12" borderId="0" xfId="0" applyNumberFormat="1" applyFill="1" applyAlignment="1">
      <alignment horizontal="center"/>
    </xf>
    <xf numFmtId="0" fontId="0" fillId="12" borderId="2" xfId="0" applyFill="1" applyBorder="1"/>
    <xf numFmtId="1" fontId="19" fillId="11" borderId="6" xfId="2" applyNumberFormat="1" applyFont="1" applyFill="1" applyBorder="1" applyAlignment="1">
      <alignment horizontal="center" vertical="center" wrapText="1"/>
    </xf>
    <xf numFmtId="0" fontId="19" fillId="11" borderId="5" xfId="0" applyFont="1" applyFill="1" applyBorder="1" applyAlignment="1">
      <alignment horizontal="center" vertical="center" wrapText="1"/>
    </xf>
    <xf numFmtId="0" fontId="19" fillId="11" borderId="5" xfId="0" applyFont="1" applyFill="1" applyBorder="1" applyAlignment="1">
      <alignment horizontal="center" vertical="center"/>
    </xf>
    <xf numFmtId="1" fontId="19" fillId="11" borderId="5" xfId="0" applyNumberFormat="1" applyFont="1" applyFill="1" applyBorder="1" applyAlignment="1">
      <alignment horizontal="center" vertical="center" wrapText="1"/>
    </xf>
    <xf numFmtId="0" fontId="19" fillId="11" borderId="16" xfId="0" applyFont="1" applyFill="1" applyBorder="1" applyAlignment="1">
      <alignment horizontal="center" vertical="center"/>
    </xf>
    <xf numFmtId="0" fontId="6" fillId="0" borderId="0" xfId="0" applyFont="1" applyAlignment="1">
      <alignment horizontal="center" vertical="center"/>
    </xf>
    <xf numFmtId="0" fontId="4"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6" fontId="0" fillId="0" borderId="0" xfId="0" applyNumberFormat="1" applyAlignment="1">
      <alignment horizontal="center" vertical="center" wrapText="1"/>
    </xf>
    <xf numFmtId="9" fontId="4" fillId="0" borderId="0" xfId="3" applyFont="1" applyAlignment="1">
      <alignment horizontal="center" vertical="center" wrapText="1"/>
    </xf>
    <xf numFmtId="2" fontId="4" fillId="0" borderId="0" xfId="0" applyNumberFormat="1" applyFont="1" applyAlignment="1">
      <alignment horizontal="center" vertical="center" wrapText="1"/>
    </xf>
    <xf numFmtId="0" fontId="0" fillId="6" borderId="0" xfId="0" applyFill="1"/>
    <xf numFmtId="0" fontId="24" fillId="0" borderId="0" xfId="0" applyFont="1" applyAlignment="1">
      <alignment wrapText="1"/>
    </xf>
    <xf numFmtId="0" fontId="25" fillId="0" borderId="0" xfId="0" applyFont="1" applyAlignment="1">
      <alignment horizontal="center" vertical="center" wrapText="1"/>
    </xf>
    <xf numFmtId="0" fontId="25" fillId="0" borderId="0" xfId="0" applyFont="1" applyAlignment="1">
      <alignment horizontal="center" wrapText="1"/>
    </xf>
    <xf numFmtId="0" fontId="27" fillId="0" borderId="0" xfId="0" applyFont="1" applyAlignment="1">
      <alignment vertical="center"/>
    </xf>
    <xf numFmtId="0" fontId="28" fillId="0" borderId="0" xfId="0" applyFont="1" applyAlignment="1">
      <alignment horizontal="center"/>
    </xf>
    <xf numFmtId="0" fontId="29" fillId="0" borderId="0" xfId="0" applyFont="1"/>
    <xf numFmtId="0" fontId="30" fillId="0" borderId="0" xfId="0" applyFont="1"/>
    <xf numFmtId="0" fontId="32" fillId="0" borderId="0" xfId="0" applyFont="1" applyAlignment="1">
      <alignment wrapText="1"/>
    </xf>
    <xf numFmtId="165" fontId="33" fillId="0" borderId="0" xfId="0" applyNumberFormat="1" applyFont="1" applyAlignment="1">
      <alignment vertical="center"/>
    </xf>
    <xf numFmtId="0" fontId="34" fillId="0" borderId="0" xfId="0" applyFont="1"/>
    <xf numFmtId="0" fontId="35" fillId="6" borderId="0" xfId="0" applyFont="1" applyFill="1"/>
    <xf numFmtId="0" fontId="35" fillId="0" borderId="0" xfId="0" applyFont="1"/>
    <xf numFmtId="0" fontId="12" fillId="0" borderId="34" xfId="0" applyFont="1" applyBorder="1" applyProtection="1">
      <protection hidden="1"/>
    </xf>
    <xf numFmtId="0" fontId="36" fillId="0" borderId="0" xfId="0" applyFont="1"/>
    <xf numFmtId="0" fontId="41" fillId="0" borderId="1" xfId="0" applyFont="1" applyBorder="1" applyAlignment="1">
      <alignment horizontal="left" vertical="center" wrapText="1"/>
    </xf>
    <xf numFmtId="1" fontId="41" fillId="0" borderId="33" xfId="2" applyNumberFormat="1" applyFont="1" applyFill="1" applyBorder="1" applyAlignment="1" applyProtection="1">
      <alignment horizontal="center" vertical="center" wrapText="1"/>
    </xf>
    <xf numFmtId="6" fontId="41" fillId="0" borderId="21" xfId="0" applyNumberFormat="1" applyFont="1" applyBorder="1" applyAlignment="1">
      <alignment horizontal="center" vertical="center" wrapText="1"/>
    </xf>
    <xf numFmtId="0" fontId="41" fillId="0" borderId="1" xfId="0" applyFont="1" applyBorder="1" applyAlignment="1">
      <alignment horizontal="center" vertical="center" wrapText="1"/>
    </xf>
    <xf numFmtId="0" fontId="38" fillId="0" borderId="0" xfId="0" applyFont="1" applyAlignment="1">
      <alignment horizontal="center" vertical="center" wrapText="1"/>
    </xf>
    <xf numFmtId="0" fontId="41" fillId="0" borderId="1" xfId="0" applyFont="1" applyBorder="1" applyAlignment="1">
      <alignment horizontal="center" vertical="center"/>
    </xf>
    <xf numFmtId="0" fontId="14" fillId="0" borderId="34" xfId="0" applyFont="1" applyBorder="1" applyAlignment="1" applyProtection="1">
      <alignment horizontal="center" vertical="center"/>
      <protection hidden="1"/>
    </xf>
    <xf numFmtId="1" fontId="43" fillId="0" borderId="0" xfId="0" applyNumberFormat="1" applyFont="1" applyAlignment="1">
      <alignment horizontal="center" vertical="center"/>
    </xf>
    <xf numFmtId="0" fontId="44" fillId="0" borderId="1" xfId="0" applyFont="1" applyBorder="1" applyAlignment="1">
      <alignment horizontal="left" vertical="center" wrapText="1"/>
    </xf>
    <xf numFmtId="0" fontId="38" fillId="0" borderId="1" xfId="0" applyFont="1" applyBorder="1" applyAlignment="1">
      <alignment horizontal="center" vertical="center" wrapText="1"/>
    </xf>
    <xf numFmtId="0" fontId="38" fillId="0" borderId="1" xfId="0" applyFont="1" applyBorder="1" applyAlignment="1">
      <alignment horizontal="left" vertical="center" wrapText="1"/>
    </xf>
    <xf numFmtId="0" fontId="41" fillId="18" borderId="1" xfId="0" applyFont="1" applyFill="1" applyBorder="1" applyAlignment="1">
      <alignment horizontal="center" vertical="center" wrapText="1"/>
    </xf>
    <xf numFmtId="0" fontId="3" fillId="0" borderId="0" xfId="0" applyFont="1" applyAlignment="1">
      <alignment horizontal="center" vertical="center" wrapText="1"/>
    </xf>
    <xf numFmtId="9" fontId="3" fillId="0" borderId="0" xfId="3" applyFont="1" applyAlignment="1">
      <alignment horizontal="center" vertical="center" wrapText="1"/>
    </xf>
    <xf numFmtId="2" fontId="3" fillId="0" borderId="0" xfId="0" applyNumberFormat="1" applyFont="1" applyAlignment="1">
      <alignment horizontal="center" vertical="center" wrapText="1"/>
    </xf>
    <xf numFmtId="0" fontId="38" fillId="2" borderId="0" xfId="0" applyFont="1" applyFill="1" applyAlignment="1">
      <alignment horizontal="center" vertical="center" wrapText="1"/>
    </xf>
    <xf numFmtId="0" fontId="41" fillId="19" borderId="1" xfId="0" applyFont="1" applyFill="1" applyBorder="1" applyAlignment="1">
      <alignment horizontal="center" vertical="center" wrapText="1"/>
    </xf>
    <xf numFmtId="0" fontId="41" fillId="19" borderId="1" xfId="0" applyFont="1" applyFill="1" applyBorder="1" applyAlignment="1">
      <alignment horizontal="left" vertical="center" wrapText="1"/>
    </xf>
    <xf numFmtId="0" fontId="44" fillId="19" borderId="1" xfId="0" applyFont="1" applyFill="1" applyBorder="1" applyAlignment="1">
      <alignment horizontal="left" vertical="center" wrapText="1"/>
    </xf>
    <xf numFmtId="0" fontId="41" fillId="19" borderId="1" xfId="0" applyFont="1" applyFill="1" applyBorder="1" applyAlignment="1">
      <alignment horizontal="center" vertical="center"/>
    </xf>
    <xf numFmtId="0" fontId="38" fillId="19" borderId="1" xfId="0" applyFont="1" applyFill="1" applyBorder="1" applyAlignment="1">
      <alignment horizontal="center" vertical="center" wrapText="1"/>
    </xf>
    <xf numFmtId="6" fontId="41" fillId="0" borderId="1" xfId="0" applyNumberFormat="1" applyFont="1" applyBorder="1" applyAlignment="1">
      <alignment horizontal="center" vertical="center" wrapText="1"/>
    </xf>
    <xf numFmtId="1" fontId="41" fillId="0" borderId="1" xfId="2" applyNumberFormat="1" applyFont="1" applyFill="1" applyBorder="1" applyAlignment="1" applyProtection="1">
      <alignment horizontal="center" vertical="center" wrapText="1"/>
    </xf>
    <xf numFmtId="1" fontId="41" fillId="0" borderId="1" xfId="2" applyNumberFormat="1" applyFont="1" applyFill="1" applyBorder="1" applyAlignment="1" applyProtection="1">
      <alignment horizontal="left" vertical="center" wrapText="1"/>
    </xf>
    <xf numFmtId="0" fontId="41" fillId="0" borderId="0" xfId="0" applyFont="1" applyAlignment="1">
      <alignment horizontal="left" vertical="center" wrapText="1"/>
    </xf>
    <xf numFmtId="0" fontId="41" fillId="0" borderId="13" xfId="0" applyFont="1" applyBorder="1" applyAlignment="1">
      <alignment horizontal="left" vertical="center" wrapText="1"/>
    </xf>
    <xf numFmtId="0" fontId="41" fillId="0" borderId="0" xfId="0" applyFont="1" applyAlignment="1">
      <alignment horizontal="center" vertical="center" wrapText="1"/>
    </xf>
    <xf numFmtId="1" fontId="41" fillId="0" borderId="0" xfId="2" applyNumberFormat="1" applyFont="1" applyFill="1" applyBorder="1" applyAlignment="1" applyProtection="1">
      <alignment horizontal="center" vertical="center" wrapText="1"/>
    </xf>
    <xf numFmtId="0" fontId="44" fillId="0" borderId="0" xfId="0" applyFont="1" applyAlignment="1">
      <alignment horizontal="left" vertical="center" wrapText="1"/>
    </xf>
    <xf numFmtId="6" fontId="41" fillId="0" borderId="0" xfId="0" applyNumberFormat="1" applyFont="1" applyAlignment="1">
      <alignment horizontal="center" vertical="center" wrapText="1"/>
    </xf>
    <xf numFmtId="0" fontId="41"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horizontal="center"/>
    </xf>
    <xf numFmtId="0" fontId="56" fillId="0" borderId="0" xfId="0" applyFont="1" applyAlignment="1">
      <alignment horizontal="center"/>
    </xf>
    <xf numFmtId="0" fontId="37" fillId="0" borderId="0" xfId="0" applyFont="1" applyAlignment="1">
      <alignment horizontal="center" vertical="center"/>
    </xf>
    <xf numFmtId="0" fontId="59" fillId="0" borderId="1" xfId="0" applyFont="1" applyBorder="1" applyAlignment="1">
      <alignment vertical="center" wrapText="1"/>
    </xf>
    <xf numFmtId="44" fontId="36" fillId="0" borderId="1" xfId="0" applyNumberFormat="1" applyFont="1" applyBorder="1" applyAlignment="1">
      <alignment vertical="center"/>
    </xf>
    <xf numFmtId="0" fontId="58" fillId="0" borderId="1" xfId="0" applyFont="1" applyBorder="1" applyAlignment="1">
      <alignment horizontal="right" vertical="center"/>
    </xf>
    <xf numFmtId="44" fontId="36" fillId="0" borderId="0" xfId="0" applyNumberFormat="1" applyFont="1" applyAlignment="1">
      <alignment vertical="center"/>
    </xf>
    <xf numFmtId="0" fontId="36" fillId="0" borderId="0" xfId="0" applyFont="1" applyAlignment="1">
      <alignment horizontal="center" vertical="center"/>
    </xf>
    <xf numFmtId="0" fontId="36" fillId="0" borderId="0" xfId="0" applyFont="1" applyAlignment="1">
      <alignment horizontal="right"/>
    </xf>
    <xf numFmtId="44" fontId="59" fillId="0" borderId="1" xfId="0" applyNumberFormat="1" applyFont="1" applyBorder="1" applyAlignment="1">
      <alignment vertical="center" wrapText="1"/>
    </xf>
    <xf numFmtId="0" fontId="60" fillId="0" borderId="1" xfId="0" applyFont="1" applyBorder="1" applyAlignment="1">
      <alignment horizontal="center" vertical="center"/>
    </xf>
    <xf numFmtId="0" fontId="61" fillId="0" borderId="0" xfId="0" applyFont="1"/>
    <xf numFmtId="0" fontId="37" fillId="0" borderId="30" xfId="0" applyFont="1" applyBorder="1" applyAlignment="1">
      <alignment horizontal="right" vertical="center" wrapText="1"/>
    </xf>
    <xf numFmtId="0" fontId="37" fillId="0" borderId="22" xfId="0" applyFont="1" applyBorder="1" applyAlignment="1">
      <alignment horizontal="right" vertical="center" wrapText="1"/>
    </xf>
    <xf numFmtId="0" fontId="58" fillId="0" borderId="1" xfId="0" applyFont="1" applyBorder="1" applyAlignment="1">
      <alignment horizontal="right" vertical="center" wrapText="1"/>
    </xf>
    <xf numFmtId="0" fontId="59" fillId="0" borderId="30" xfId="0" applyFont="1" applyBorder="1" applyAlignment="1">
      <alignment vertical="center" wrapText="1"/>
    </xf>
    <xf numFmtId="44" fontId="39" fillId="22" borderId="1" xfId="0" applyNumberFormat="1" applyFont="1" applyFill="1" applyBorder="1" applyAlignment="1">
      <alignment vertical="center"/>
    </xf>
    <xf numFmtId="44" fontId="36" fillId="0" borderId="0" xfId="0" applyNumberFormat="1" applyFont="1"/>
    <xf numFmtId="44" fontId="36" fillId="0" borderId="0" xfId="1" applyFont="1"/>
    <xf numFmtId="44" fontId="63" fillId="0" borderId="0" xfId="1" applyFont="1"/>
    <xf numFmtId="44" fontId="39" fillId="0" borderId="0" xfId="1" applyFont="1"/>
    <xf numFmtId="44" fontId="39" fillId="0" borderId="0" xfId="0" applyNumberFormat="1" applyFont="1"/>
    <xf numFmtId="0" fontId="37" fillId="0" borderId="0" xfId="0" applyFont="1" applyAlignment="1">
      <alignment horizontal="left" vertical="center"/>
    </xf>
    <xf numFmtId="44" fontId="39" fillId="0" borderId="1" xfId="1" applyFont="1" applyBorder="1"/>
    <xf numFmtId="44" fontId="39" fillId="0" borderId="1" xfId="0" applyNumberFormat="1" applyFont="1" applyBorder="1"/>
    <xf numFmtId="0" fontId="62"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44" fontId="36" fillId="0" borderId="1" xfId="0" applyNumberFormat="1" applyFont="1" applyBorder="1"/>
    <xf numFmtId="0" fontId="36" fillId="17" borderId="0" xfId="0" applyFont="1" applyFill="1"/>
    <xf numFmtId="0" fontId="38" fillId="5" borderId="0" xfId="0" applyFont="1" applyFill="1" applyAlignment="1">
      <alignment horizontal="center" vertical="center" wrapText="1"/>
    </xf>
    <xf numFmtId="0" fontId="38" fillId="23" borderId="0" xfId="0" applyFont="1" applyFill="1" applyAlignment="1">
      <alignment horizontal="center" vertical="center" wrapText="1"/>
    </xf>
    <xf numFmtId="0" fontId="38" fillId="25" borderId="0" xfId="0" applyFont="1" applyFill="1" applyAlignment="1">
      <alignment horizontal="center" vertical="center" wrapText="1"/>
    </xf>
    <xf numFmtId="0" fontId="3" fillId="26" borderId="0" xfId="0" applyFont="1" applyFill="1" applyAlignment="1">
      <alignment horizontal="center" vertical="center" wrapText="1"/>
    </xf>
    <xf numFmtId="0" fontId="38" fillId="26" borderId="0" xfId="0" applyFont="1" applyFill="1" applyAlignment="1">
      <alignment horizontal="center" vertical="center" wrapText="1"/>
    </xf>
    <xf numFmtId="0" fontId="38" fillId="27" borderId="0" xfId="0" applyFont="1" applyFill="1" applyAlignment="1">
      <alignment horizontal="center" vertical="center" wrapText="1"/>
    </xf>
    <xf numFmtId="0" fontId="38" fillId="19" borderId="0" xfId="0" applyFont="1" applyFill="1" applyAlignment="1">
      <alignment horizontal="center" vertical="center" wrapText="1"/>
    </xf>
    <xf numFmtId="0" fontId="64" fillId="5" borderId="0" xfId="0" applyFont="1" applyFill="1" applyAlignment="1">
      <alignment horizontal="center" vertical="center" wrapText="1"/>
    </xf>
    <xf numFmtId="0" fontId="38" fillId="28" borderId="0" xfId="0" applyFont="1" applyFill="1" applyAlignment="1">
      <alignment horizontal="center" vertical="center" wrapText="1"/>
    </xf>
    <xf numFmtId="0" fontId="38" fillId="21" borderId="0" xfId="0" applyFont="1" applyFill="1" applyAlignment="1">
      <alignment horizontal="center" vertical="center" wrapText="1"/>
    </xf>
    <xf numFmtId="0" fontId="68" fillId="0" borderId="0" xfId="0" applyFont="1"/>
    <xf numFmtId="0" fontId="38" fillId="29" borderId="0" xfId="0" applyFont="1" applyFill="1" applyAlignment="1">
      <alignment horizontal="center" vertical="center" wrapText="1"/>
    </xf>
    <xf numFmtId="0" fontId="41" fillId="2" borderId="0" xfId="0" applyFont="1" applyFill="1" applyAlignment="1">
      <alignment horizontal="left" vertical="center" wrapText="1"/>
    </xf>
    <xf numFmtId="0" fontId="41" fillId="2" borderId="13" xfId="0" applyFont="1" applyFill="1" applyBorder="1" applyAlignment="1">
      <alignment horizontal="left" vertical="center" wrapText="1"/>
    </xf>
    <xf numFmtId="0" fontId="38" fillId="20" borderId="0" xfId="0" applyFont="1" applyFill="1" applyAlignment="1">
      <alignment horizontal="center" vertical="center" wrapText="1"/>
    </xf>
    <xf numFmtId="0" fontId="38" fillId="30" borderId="0" xfId="0" applyFont="1" applyFill="1" applyAlignment="1">
      <alignment horizontal="center" vertical="center" wrapText="1"/>
    </xf>
    <xf numFmtId="0" fontId="38" fillId="31" borderId="0" xfId="0" applyFont="1" applyFill="1" applyAlignment="1">
      <alignment horizontal="center" vertical="center" wrapText="1"/>
    </xf>
    <xf numFmtId="0" fontId="38" fillId="32" borderId="0" xfId="0" applyFont="1" applyFill="1" applyAlignment="1">
      <alignment horizontal="center" vertical="center" wrapText="1"/>
    </xf>
    <xf numFmtId="0" fontId="38" fillId="33" borderId="0" xfId="0" applyFont="1" applyFill="1" applyAlignment="1">
      <alignment horizontal="center" vertical="center" wrapText="1"/>
    </xf>
    <xf numFmtId="0" fontId="38" fillId="34" borderId="0" xfId="0" applyFont="1" applyFill="1" applyAlignment="1">
      <alignment horizontal="center" vertical="center" wrapText="1"/>
    </xf>
    <xf numFmtId="0" fontId="38" fillId="35" borderId="0" xfId="0" applyFont="1" applyFill="1" applyAlignment="1">
      <alignment horizontal="center" vertical="center" wrapText="1"/>
    </xf>
    <xf numFmtId="0" fontId="38" fillId="7" borderId="0" xfId="0" applyFont="1" applyFill="1" applyAlignment="1">
      <alignment horizontal="center" vertical="center" wrapText="1"/>
    </xf>
    <xf numFmtId="0" fontId="38" fillId="18" borderId="0" xfId="0" applyFont="1" applyFill="1" applyAlignment="1">
      <alignment horizontal="center" vertical="center" wrapText="1"/>
    </xf>
    <xf numFmtId="0" fontId="38" fillId="19" borderId="1" xfId="0" applyFont="1" applyFill="1" applyBorder="1" applyAlignment="1">
      <alignment horizontal="center" vertical="center"/>
    </xf>
    <xf numFmtId="0" fontId="36" fillId="18" borderId="0" xfId="0" applyFont="1" applyFill="1" applyAlignment="1">
      <alignment horizontal="center" vertical="center"/>
    </xf>
    <xf numFmtId="1" fontId="41" fillId="19" borderId="1" xfId="2" applyNumberFormat="1" applyFont="1" applyFill="1" applyBorder="1" applyAlignment="1" applyProtection="1">
      <alignment horizontal="center" vertical="center" wrapText="1"/>
    </xf>
    <xf numFmtId="6" fontId="41" fillId="19" borderId="1" xfId="0" applyNumberFormat="1" applyFont="1" applyFill="1" applyBorder="1" applyAlignment="1">
      <alignment horizontal="center" vertical="center" wrapText="1"/>
    </xf>
    <xf numFmtId="0" fontId="64" fillId="26" borderId="0" xfId="0" applyFont="1" applyFill="1" applyAlignment="1">
      <alignment horizontal="center" vertical="center" wrapText="1"/>
    </xf>
    <xf numFmtId="44" fontId="16" fillId="19" borderId="0" xfId="1" applyFont="1" applyFill="1" applyBorder="1" applyAlignment="1" applyProtection="1">
      <protection hidden="1"/>
    </xf>
    <xf numFmtId="44" fontId="16" fillId="19" borderId="0" xfId="1" applyFont="1" applyFill="1" applyBorder="1" applyAlignment="1" applyProtection="1">
      <alignment horizontal="right"/>
      <protection hidden="1"/>
    </xf>
    <xf numFmtId="0" fontId="12" fillId="19" borderId="34" xfId="0" applyFont="1" applyFill="1" applyBorder="1" applyProtection="1">
      <protection hidden="1"/>
    </xf>
    <xf numFmtId="2" fontId="12" fillId="19" borderId="34" xfId="0" applyNumberFormat="1" applyFont="1" applyFill="1" applyBorder="1" applyProtection="1">
      <protection hidden="1"/>
    </xf>
    <xf numFmtId="0" fontId="12" fillId="19" borderId="34" xfId="0" applyFont="1" applyFill="1" applyBorder="1" applyAlignment="1" applyProtection="1">
      <alignment horizontal="right"/>
      <protection hidden="1"/>
    </xf>
    <xf numFmtId="0" fontId="12" fillId="19" borderId="38" xfId="0" applyFont="1" applyFill="1" applyBorder="1" applyProtection="1">
      <protection hidden="1"/>
    </xf>
    <xf numFmtId="1" fontId="22" fillId="19" borderId="0" xfId="0" applyNumberFormat="1" applyFont="1" applyFill="1" applyAlignment="1">
      <alignment horizontal="right" vertical="center"/>
    </xf>
    <xf numFmtId="0" fontId="38" fillId="19" borderId="1" xfId="0" applyFont="1" applyFill="1" applyBorder="1" applyAlignment="1">
      <alignment horizontal="left" vertical="center" wrapText="1"/>
    </xf>
    <xf numFmtId="2" fontId="38" fillId="19" borderId="1" xfId="0" applyNumberFormat="1" applyFont="1" applyFill="1" applyBorder="1" applyAlignment="1">
      <alignment horizontal="center" vertical="center" wrapText="1"/>
    </xf>
    <xf numFmtId="2" fontId="38" fillId="19" borderId="1" xfId="1" applyNumberFormat="1" applyFont="1" applyFill="1" applyBorder="1" applyAlignment="1">
      <alignment horizontal="center" vertical="center"/>
    </xf>
    <xf numFmtId="2" fontId="38" fillId="19" borderId="1" xfId="0" applyNumberFormat="1" applyFont="1" applyFill="1" applyBorder="1" applyAlignment="1">
      <alignment horizontal="center" vertical="center"/>
    </xf>
    <xf numFmtId="4" fontId="38" fillId="19" borderId="1" xfId="0" applyNumberFormat="1" applyFont="1" applyFill="1" applyBorder="1" applyAlignment="1">
      <alignment horizontal="center" vertical="center"/>
    </xf>
    <xf numFmtId="1" fontId="52" fillId="19" borderId="0" xfId="0" applyNumberFormat="1" applyFont="1" applyFill="1" applyAlignment="1">
      <alignment horizontal="right" vertical="center"/>
    </xf>
    <xf numFmtId="1" fontId="53" fillId="19" borderId="0" xfId="0" applyNumberFormat="1" applyFont="1" applyFill="1" applyAlignment="1">
      <alignment horizontal="right" vertical="center"/>
    </xf>
    <xf numFmtId="0" fontId="39" fillId="19" borderId="0" xfId="0" applyFont="1" applyFill="1" applyAlignment="1">
      <alignment horizontal="right"/>
    </xf>
    <xf numFmtId="44" fontId="40" fillId="19" borderId="0" xfId="0" applyNumberFormat="1" applyFont="1" applyFill="1"/>
    <xf numFmtId="167" fontId="40" fillId="19" borderId="0" xfId="3" applyNumberFormat="1" applyFont="1" applyFill="1" applyAlignment="1">
      <alignment vertical="center"/>
    </xf>
    <xf numFmtId="0" fontId="40" fillId="19" borderId="0" xfId="0" applyFont="1" applyFill="1" applyAlignment="1">
      <alignment horizontal="left" vertical="center"/>
    </xf>
    <xf numFmtId="9" fontId="48" fillId="19" borderId="0" xfId="0" applyNumberFormat="1" applyFont="1" applyFill="1" applyAlignment="1">
      <alignment horizontal="center"/>
    </xf>
    <xf numFmtId="0" fontId="36" fillId="19" borderId="0" xfId="0" applyFont="1" applyFill="1"/>
    <xf numFmtId="0" fontId="48" fillId="19" borderId="0" xfId="0" applyFont="1" applyFill="1"/>
    <xf numFmtId="0" fontId="48" fillId="19" borderId="0" xfId="0" applyFont="1" applyFill="1" applyAlignment="1">
      <alignment horizontal="right"/>
    </xf>
    <xf numFmtId="44" fontId="64" fillId="19" borderId="21" xfId="1" applyFont="1" applyFill="1" applyBorder="1" applyAlignment="1">
      <alignment horizontal="center" vertical="center" wrapText="1"/>
    </xf>
    <xf numFmtId="44" fontId="38" fillId="19" borderId="1" xfId="1" applyFont="1" applyFill="1" applyBorder="1" applyAlignment="1">
      <alignment horizontal="right" vertical="center" wrapText="1"/>
    </xf>
    <xf numFmtId="44" fontId="64" fillId="19" borderId="1" xfId="1" applyFont="1" applyFill="1" applyBorder="1" applyAlignment="1">
      <alignment horizontal="center" vertical="center" wrapText="1"/>
    </xf>
    <xf numFmtId="44" fontId="38" fillId="19" borderId="1" xfId="1" applyFont="1" applyFill="1" applyBorder="1" applyAlignment="1">
      <alignment horizontal="center" vertical="center" wrapText="1"/>
    </xf>
    <xf numFmtId="0" fontId="2" fillId="19" borderId="0" xfId="0" applyFont="1" applyFill="1" applyAlignment="1">
      <alignment horizontal="center" vertical="center" wrapText="1"/>
    </xf>
    <xf numFmtId="44" fontId="38" fillId="19" borderId="21" xfId="1" applyFont="1" applyFill="1" applyBorder="1" applyAlignment="1">
      <alignment horizontal="right" vertical="center" wrapText="1"/>
    </xf>
    <xf numFmtId="0" fontId="2" fillId="19" borderId="0" xfId="0" applyFont="1" applyFill="1" applyAlignment="1">
      <alignment horizontal="right" vertical="center" wrapText="1"/>
    </xf>
    <xf numFmtId="0" fontId="38" fillId="19" borderId="0" xfId="0" applyFont="1" applyFill="1" applyAlignment="1">
      <alignment horizontal="left" vertical="center" wrapText="1"/>
    </xf>
    <xf numFmtId="0" fontId="64" fillId="19" borderId="0" xfId="0" applyFont="1" applyFill="1" applyAlignment="1">
      <alignment horizontal="right" vertical="center"/>
    </xf>
    <xf numFmtId="44" fontId="38" fillId="19" borderId="0" xfId="1" applyFont="1" applyFill="1" applyBorder="1" applyAlignment="1">
      <alignment horizontal="center" vertical="center" wrapText="1"/>
    </xf>
    <xf numFmtId="0" fontId="0" fillId="19" borderId="0" xfId="0" applyFill="1"/>
    <xf numFmtId="2" fontId="0" fillId="19" borderId="0" xfId="0" applyNumberFormat="1" applyFill="1"/>
    <xf numFmtId="0" fontId="0" fillId="19" borderId="0" xfId="0" applyFill="1" applyAlignment="1">
      <alignment horizontal="right"/>
    </xf>
    <xf numFmtId="166" fontId="0" fillId="19" borderId="0" xfId="0" applyNumberFormat="1" applyFill="1"/>
    <xf numFmtId="44" fontId="0" fillId="19" borderId="0" xfId="0" applyNumberFormat="1" applyFill="1"/>
    <xf numFmtId="0" fontId="0" fillId="19" borderId="0" xfId="0" applyFill="1" applyAlignment="1">
      <alignment horizontal="center"/>
    </xf>
    <xf numFmtId="44" fontId="38" fillId="0" borderId="1" xfId="1" applyFont="1" applyFill="1" applyBorder="1" applyAlignment="1">
      <alignment horizontal="right" vertical="center" wrapText="1"/>
    </xf>
    <xf numFmtId="0" fontId="38" fillId="0" borderId="1" xfId="0" applyFont="1" applyBorder="1" applyAlignment="1">
      <alignment horizontal="center" vertical="center"/>
    </xf>
    <xf numFmtId="44" fontId="70" fillId="4" borderId="22" xfId="1" applyFont="1" applyFill="1" applyBorder="1" applyAlignment="1">
      <alignment horizontal="left" vertical="center"/>
    </xf>
    <xf numFmtId="2" fontId="2" fillId="19" borderId="0" xfId="0" applyNumberFormat="1" applyFont="1" applyFill="1" applyAlignment="1">
      <alignment horizontal="center" vertical="center" wrapText="1"/>
    </xf>
    <xf numFmtId="2" fontId="38" fillId="0" borderId="1" xfId="0" applyNumberFormat="1" applyFont="1" applyBorder="1" applyAlignment="1">
      <alignment horizontal="center" vertical="center" wrapText="1"/>
    </xf>
    <xf numFmtId="2" fontId="38" fillId="19" borderId="0" xfId="0" applyNumberFormat="1" applyFont="1" applyFill="1" applyAlignment="1">
      <alignment horizontal="center" vertical="center" wrapText="1"/>
    </xf>
    <xf numFmtId="2" fontId="38" fillId="19" borderId="0" xfId="1" applyNumberFormat="1" applyFont="1" applyFill="1" applyBorder="1" applyAlignment="1">
      <alignment horizontal="center" vertical="center" wrapText="1"/>
    </xf>
    <xf numFmtId="2" fontId="38" fillId="0" borderId="1" xfId="1" applyNumberFormat="1" applyFont="1" applyFill="1" applyBorder="1" applyAlignment="1">
      <alignment horizontal="center" vertical="center"/>
    </xf>
    <xf numFmtId="44" fontId="38" fillId="0" borderId="1" xfId="1" applyFont="1" applyFill="1" applyBorder="1" applyAlignment="1">
      <alignment horizontal="center" vertical="center" wrapText="1"/>
    </xf>
    <xf numFmtId="166" fontId="38" fillId="0" borderId="1" xfId="1" applyNumberFormat="1" applyFont="1" applyFill="1" applyBorder="1" applyAlignment="1">
      <alignment horizontal="right" vertical="center"/>
    </xf>
    <xf numFmtId="0" fontId="18" fillId="0" borderId="0" xfId="0" applyFont="1" applyAlignment="1">
      <alignment horizontal="center" vertical="center" wrapText="1"/>
    </xf>
    <xf numFmtId="0" fontId="42" fillId="0" borderId="0" xfId="0" applyFont="1" applyAlignment="1">
      <alignment horizontal="center" vertical="center" wrapText="1"/>
    </xf>
    <xf numFmtId="166" fontId="36" fillId="0" borderId="0" xfId="0" applyNumberFormat="1" applyFont="1"/>
    <xf numFmtId="0" fontId="1" fillId="0" borderId="0" xfId="0" applyFont="1" applyAlignment="1">
      <alignment horizontal="center" vertical="center" wrapText="1"/>
    </xf>
    <xf numFmtId="2" fontId="41" fillId="0" borderId="1" xfId="0" applyNumberFormat="1" applyFont="1" applyBorder="1" applyAlignment="1">
      <alignment horizontal="center" vertical="center" wrapText="1"/>
    </xf>
    <xf numFmtId="44" fontId="38" fillId="0" borderId="1" xfId="0" applyNumberFormat="1" applyFont="1" applyBorder="1" applyAlignment="1">
      <alignment horizontal="center" vertical="center" wrapText="1"/>
    </xf>
    <xf numFmtId="44" fontId="37" fillId="0" borderId="1" xfId="1" applyFont="1" applyFill="1" applyBorder="1" applyAlignment="1">
      <alignment horizontal="center" vertical="center" wrapText="1"/>
    </xf>
    <xf numFmtId="44" fontId="41" fillId="0" borderId="1" xfId="1" applyFont="1" applyFill="1" applyBorder="1" applyAlignment="1">
      <alignment horizontal="center" vertical="center" wrapText="1"/>
    </xf>
    <xf numFmtId="44" fontId="38" fillId="5" borderId="0" xfId="0" applyNumberFormat="1" applyFont="1" applyFill="1" applyAlignment="1">
      <alignment vertical="center" wrapText="1"/>
    </xf>
    <xf numFmtId="0" fontId="3" fillId="0" borderId="1" xfId="0" applyFont="1" applyBorder="1" applyAlignment="1">
      <alignment horizontal="center" vertical="center" wrapText="1"/>
    </xf>
    <xf numFmtId="44" fontId="36" fillId="0" borderId="0" xfId="1" applyFont="1" applyAlignment="1">
      <alignment vertical="center"/>
    </xf>
    <xf numFmtId="166" fontId="38" fillId="0" borderId="1" xfId="1" applyNumberFormat="1" applyFont="1" applyFill="1" applyBorder="1" applyAlignment="1">
      <alignment horizontal="right" vertical="center" wrapText="1"/>
    </xf>
    <xf numFmtId="44" fontId="41" fillId="0" borderId="1" xfId="1" applyFont="1" applyFill="1" applyBorder="1" applyAlignment="1">
      <alignment horizontal="right" vertical="center" wrapText="1"/>
    </xf>
    <xf numFmtId="44" fontId="64" fillId="0" borderId="1" xfId="1" applyFont="1" applyFill="1" applyBorder="1" applyAlignment="1">
      <alignment horizontal="center" vertical="center" wrapText="1"/>
    </xf>
    <xf numFmtId="166" fontId="38" fillId="0" borderId="1" xfId="0" applyNumberFormat="1" applyFont="1" applyBorder="1" applyAlignment="1">
      <alignment horizontal="right" vertical="center" wrapText="1"/>
    </xf>
    <xf numFmtId="0" fontId="38" fillId="0" borderId="1" xfId="0" applyFont="1" applyBorder="1" applyAlignment="1">
      <alignment vertical="center" wrapText="1"/>
    </xf>
    <xf numFmtId="0" fontId="36" fillId="0" borderId="1" xfId="0" applyFont="1" applyBorder="1" applyAlignment="1">
      <alignment horizontal="center"/>
    </xf>
    <xf numFmtId="0" fontId="39" fillId="36" borderId="1" xfId="0" applyFont="1" applyFill="1" applyBorder="1" applyAlignment="1">
      <alignment horizontal="center"/>
    </xf>
    <xf numFmtId="9" fontId="36" fillId="0" borderId="0" xfId="0" applyNumberFormat="1" applyFont="1" applyAlignment="1">
      <alignment horizontal="center"/>
    </xf>
    <xf numFmtId="44" fontId="39" fillId="0" borderId="1" xfId="1" applyFont="1" applyFill="1" applyBorder="1" applyAlignment="1">
      <alignment vertical="center"/>
    </xf>
    <xf numFmtId="44" fontId="40" fillId="0" borderId="1" xfId="0" applyNumberFormat="1" applyFont="1" applyBorder="1"/>
    <xf numFmtId="44" fontId="39" fillId="0" borderId="1" xfId="0" applyNumberFormat="1" applyFont="1" applyBorder="1" applyAlignment="1">
      <alignment horizontal="center"/>
    </xf>
    <xf numFmtId="44" fontId="36" fillId="0" borderId="1" xfId="0" applyNumberFormat="1" applyFont="1" applyBorder="1" applyAlignment="1">
      <alignment horizontal="center"/>
    </xf>
    <xf numFmtId="0" fontId="71" fillId="0" borderId="1" xfId="0" applyFont="1" applyBorder="1" applyAlignment="1">
      <alignment horizontal="center" vertical="center" wrapText="1"/>
    </xf>
    <xf numFmtId="0" fontId="39" fillId="0" borderId="0" xfId="0" applyFont="1"/>
    <xf numFmtId="44" fontId="36" fillId="0" borderId="1" xfId="1" applyFont="1" applyBorder="1"/>
    <xf numFmtId="44" fontId="39" fillId="17" borderId="0" xfId="0" applyNumberFormat="1" applyFont="1" applyFill="1"/>
    <xf numFmtId="44" fontId="39" fillId="17" borderId="1" xfId="1" applyFont="1" applyFill="1" applyBorder="1"/>
    <xf numFmtId="0" fontId="36" fillId="0" borderId="0" xfId="0" applyFont="1" applyAlignment="1">
      <alignment horizontal="right" vertical="center"/>
    </xf>
    <xf numFmtId="44" fontId="16" fillId="19" borderId="7" xfId="1" applyFont="1" applyFill="1" applyBorder="1" applyAlignment="1" applyProtection="1">
      <alignment horizontal="right"/>
      <protection hidden="1"/>
    </xf>
    <xf numFmtId="0" fontId="67" fillId="0" borderId="0" xfId="0" applyFont="1"/>
    <xf numFmtId="0" fontId="68" fillId="0" borderId="0" xfId="0" applyFont="1" applyAlignment="1">
      <alignment horizontal="center" vertical="center" wrapText="1"/>
    </xf>
    <xf numFmtId="0" fontId="69" fillId="0" borderId="0" xfId="0" applyFont="1" applyAlignment="1">
      <alignment horizontal="center" vertical="center" wrapText="1"/>
    </xf>
    <xf numFmtId="0" fontId="54" fillId="0" borderId="0" xfId="0" applyFont="1" applyAlignment="1">
      <alignment horizontal="center" vertical="center" wrapText="1"/>
    </xf>
    <xf numFmtId="44" fontId="69" fillId="0" borderId="0" xfId="1" applyFont="1" applyFill="1" applyAlignment="1">
      <alignment horizontal="center" vertical="center" wrapText="1"/>
    </xf>
    <xf numFmtId="0" fontId="54" fillId="0" borderId="0" xfId="0" applyFont="1" applyAlignment="1">
      <alignment horizontal="left" vertical="center" wrapText="1"/>
    </xf>
    <xf numFmtId="0" fontId="7" fillId="0" borderId="37" xfId="0" applyFont="1" applyBorder="1"/>
    <xf numFmtId="0" fontId="7" fillId="0" borderId="33" xfId="0" applyFont="1" applyBorder="1"/>
    <xf numFmtId="0" fontId="64" fillId="18" borderId="0" xfId="0" applyFont="1" applyFill="1" applyAlignment="1">
      <alignment vertical="center" wrapText="1"/>
    </xf>
    <xf numFmtId="44" fontId="2" fillId="5" borderId="22" xfId="1" applyFont="1" applyFill="1" applyBorder="1" applyAlignment="1">
      <alignment horizontal="center" vertical="center" wrapText="1"/>
    </xf>
    <xf numFmtId="44" fontId="2" fillId="5" borderId="38" xfId="1" applyFont="1" applyFill="1" applyBorder="1" applyAlignment="1">
      <alignment horizontal="center" vertical="center" wrapText="1"/>
    </xf>
    <xf numFmtId="0" fontId="1" fillId="0" borderId="1" xfId="0" applyFont="1" applyBorder="1" applyAlignment="1">
      <alignment horizontal="center" vertical="center" wrapText="1"/>
    </xf>
    <xf numFmtId="0" fontId="0" fillId="24" borderId="22" xfId="0" applyFill="1" applyBorder="1"/>
    <xf numFmtId="0" fontId="39" fillId="0" borderId="1" xfId="0" applyFont="1" applyBorder="1" applyAlignment="1">
      <alignment horizontal="center"/>
    </xf>
    <xf numFmtId="10" fontId="48" fillId="19" borderId="0" xfId="0" applyNumberFormat="1" applyFont="1" applyFill="1" applyAlignment="1">
      <alignment horizontal="center"/>
    </xf>
    <xf numFmtId="2" fontId="41" fillId="19" borderId="1" xfId="0" applyNumberFormat="1" applyFont="1" applyFill="1" applyBorder="1" applyAlignment="1">
      <alignment horizontal="center" vertical="center" wrapText="1"/>
    </xf>
    <xf numFmtId="0" fontId="38" fillId="21" borderId="1" xfId="0" applyFont="1" applyFill="1" applyBorder="1" applyAlignment="1">
      <alignment horizontal="center" vertical="center" wrapText="1"/>
    </xf>
    <xf numFmtId="0" fontId="64" fillId="21" borderId="1" xfId="0" applyFont="1" applyFill="1" applyBorder="1" applyAlignment="1">
      <alignment horizontal="center" vertical="center" wrapText="1"/>
    </xf>
    <xf numFmtId="0" fontId="75" fillId="0" borderId="1" xfId="0" applyFont="1" applyBorder="1" applyAlignment="1">
      <alignment horizontal="center" vertical="center"/>
    </xf>
    <xf numFmtId="0" fontId="36" fillId="0" borderId="1" xfId="0" applyFont="1" applyBorder="1" applyAlignment="1">
      <alignment vertical="center" wrapText="1"/>
    </xf>
    <xf numFmtId="44" fontId="36" fillId="0" borderId="1" xfId="1" applyFont="1" applyBorder="1" applyAlignment="1">
      <alignment vertical="center"/>
    </xf>
    <xf numFmtId="9" fontId="39" fillId="0" borderId="1" xfId="3" applyFont="1" applyBorder="1" applyAlignment="1">
      <alignment horizontal="center"/>
    </xf>
    <xf numFmtId="44" fontId="39" fillId="0" borderId="1" xfId="1" applyFont="1" applyBorder="1" applyAlignment="1">
      <alignment vertical="center"/>
    </xf>
    <xf numFmtId="167" fontId="39" fillId="0" borderId="1" xfId="3" applyNumberFormat="1" applyFont="1" applyBorder="1" applyAlignment="1">
      <alignment horizontal="center"/>
    </xf>
    <xf numFmtId="0" fontId="39" fillId="0" borderId="1" xfId="0" applyFont="1" applyBorder="1" applyAlignment="1">
      <alignment horizontal="center" vertical="center" wrapText="1"/>
    </xf>
    <xf numFmtId="44" fontId="10" fillId="0" borderId="1" xfId="1" applyFont="1" applyFill="1" applyBorder="1" applyAlignment="1">
      <alignment horizontal="right" vertical="center" wrapText="1"/>
    </xf>
    <xf numFmtId="44" fontId="60" fillId="0" borderId="1" xfId="1" applyFont="1" applyFill="1" applyBorder="1" applyAlignment="1">
      <alignment horizontal="center" vertical="center" wrapText="1"/>
    </xf>
    <xf numFmtId="44" fontId="10" fillId="0" borderId="1" xfId="1" applyFont="1" applyFill="1" applyBorder="1" applyAlignment="1">
      <alignment horizontal="center" vertical="center" wrapText="1"/>
    </xf>
    <xf numFmtId="44" fontId="45" fillId="17" borderId="21" xfId="1" applyFont="1" applyFill="1" applyBorder="1" applyAlignment="1">
      <alignment horizontal="center" vertical="center" wrapText="1"/>
    </xf>
    <xf numFmtId="44" fontId="10" fillId="19" borderId="1" xfId="1" applyFont="1" applyFill="1" applyBorder="1" applyAlignment="1">
      <alignment horizontal="right" vertical="center" wrapText="1"/>
    </xf>
    <xf numFmtId="44" fontId="60" fillId="19" borderId="1" xfId="1" applyFont="1" applyFill="1" applyBorder="1" applyAlignment="1">
      <alignment horizontal="center" vertical="center" wrapText="1"/>
    </xf>
    <xf numFmtId="166" fontId="10" fillId="19" borderId="1" xfId="1" applyNumberFormat="1" applyFont="1" applyFill="1" applyBorder="1" applyAlignment="1">
      <alignment horizontal="right" vertical="center"/>
    </xf>
    <xf numFmtId="44" fontId="10" fillId="19" borderId="1" xfId="1" applyFont="1" applyFill="1" applyBorder="1" applyAlignment="1">
      <alignment horizontal="center" vertical="center" wrapText="1"/>
    </xf>
    <xf numFmtId="166" fontId="10" fillId="19" borderId="1" xfId="0" applyNumberFormat="1" applyFont="1" applyFill="1" applyBorder="1" applyAlignment="1">
      <alignment horizontal="right" vertical="center"/>
    </xf>
    <xf numFmtId="44" fontId="10" fillId="19" borderId="1" xfId="1" applyFont="1" applyFill="1" applyBorder="1" applyAlignment="1">
      <alignment horizontal="right" vertical="center"/>
    </xf>
    <xf numFmtId="44" fontId="45" fillId="17" borderId="40" xfId="1" applyFont="1" applyFill="1" applyBorder="1" applyAlignment="1">
      <alignment horizontal="center" vertical="center" wrapText="1"/>
    </xf>
    <xf numFmtId="166" fontId="10" fillId="0" borderId="1" xfId="1" applyNumberFormat="1" applyFont="1" applyFill="1" applyBorder="1" applyAlignment="1">
      <alignment horizontal="right" vertical="center" wrapText="1"/>
    </xf>
    <xf numFmtId="166" fontId="10" fillId="0" borderId="1" xfId="0" applyNumberFormat="1" applyFont="1" applyBorder="1" applyAlignment="1">
      <alignment horizontal="right" vertical="center" wrapText="1"/>
    </xf>
    <xf numFmtId="166" fontId="10" fillId="19" borderId="1" xfId="0" applyNumberFormat="1" applyFont="1" applyFill="1" applyBorder="1" applyAlignment="1">
      <alignment horizontal="right" vertical="center" wrapText="1"/>
    </xf>
    <xf numFmtId="166" fontId="10" fillId="0" borderId="1" xfId="1" applyNumberFormat="1" applyFont="1" applyFill="1" applyBorder="1" applyAlignment="1">
      <alignment horizontal="right" vertical="center"/>
    </xf>
    <xf numFmtId="166" fontId="45" fillId="17" borderId="21" xfId="1" applyNumberFormat="1" applyFont="1" applyFill="1" applyBorder="1" applyAlignment="1">
      <alignment horizontal="center" vertical="center" wrapText="1"/>
    </xf>
    <xf numFmtId="44" fontId="45" fillId="19" borderId="21" xfId="1" applyFont="1" applyFill="1" applyBorder="1" applyAlignment="1">
      <alignment horizontal="center" vertical="center" wrapText="1"/>
    </xf>
    <xf numFmtId="44" fontId="76" fillId="19" borderId="21" xfId="1" applyFont="1" applyFill="1" applyBorder="1" applyAlignment="1">
      <alignment horizontal="center" vertical="center" wrapText="1"/>
    </xf>
    <xf numFmtId="166" fontId="45" fillId="19" borderId="21" xfId="1" applyNumberFormat="1" applyFont="1" applyFill="1" applyBorder="1" applyAlignment="1">
      <alignment horizontal="center" vertical="center" wrapText="1"/>
    </xf>
    <xf numFmtId="1" fontId="77" fillId="19" borderId="0" xfId="0" applyNumberFormat="1" applyFont="1" applyFill="1" applyAlignment="1">
      <alignment horizontal="right" vertical="center"/>
    </xf>
    <xf numFmtId="44" fontId="76" fillId="19" borderId="1" xfId="1" applyFont="1" applyFill="1" applyBorder="1" applyAlignment="1">
      <alignment horizontal="center" vertical="center" wrapText="1"/>
    </xf>
    <xf numFmtId="166" fontId="76" fillId="19" borderId="1" xfId="1" applyNumberFormat="1" applyFont="1" applyFill="1" applyBorder="1" applyAlignment="1">
      <alignment horizontal="center" vertical="center" wrapText="1"/>
    </xf>
    <xf numFmtId="44" fontId="60" fillId="19" borderId="21" xfId="0" applyNumberFormat="1" applyFont="1" applyFill="1" applyBorder="1" applyAlignment="1">
      <alignment horizontal="center" vertical="center" wrapText="1"/>
    </xf>
    <xf numFmtId="166" fontId="60" fillId="19" borderId="21" xfId="0" applyNumberFormat="1" applyFont="1" applyFill="1" applyBorder="1" applyAlignment="1">
      <alignment horizontal="center" vertical="center" wrapText="1"/>
    </xf>
    <xf numFmtId="44" fontId="10" fillId="19" borderId="0" xfId="1" applyFont="1" applyFill="1" applyBorder="1" applyAlignment="1">
      <alignment horizontal="center" vertical="center" wrapText="1"/>
    </xf>
    <xf numFmtId="44" fontId="10" fillId="19" borderId="0" xfId="1" applyFont="1" applyFill="1" applyBorder="1" applyAlignment="1">
      <alignment horizontal="right" vertical="center" wrapText="1"/>
    </xf>
    <xf numFmtId="44" fontId="60" fillId="19" borderId="1" xfId="0" applyNumberFormat="1" applyFont="1" applyFill="1" applyBorder="1" applyAlignment="1">
      <alignment horizontal="center" vertical="center" wrapText="1"/>
    </xf>
    <xf numFmtId="166" fontId="76" fillId="19" borderId="21" xfId="1" applyNumberFormat="1" applyFont="1" applyFill="1" applyBorder="1" applyAlignment="1">
      <alignment horizontal="center" vertical="center" wrapText="1"/>
    </xf>
    <xf numFmtId="49" fontId="41" fillId="0" borderId="1" xfId="2" applyNumberFormat="1" applyFont="1" applyFill="1" applyBorder="1" applyAlignment="1" applyProtection="1">
      <alignment horizontal="center" vertical="center" wrapText="1"/>
    </xf>
    <xf numFmtId="166" fontId="10" fillId="0" borderId="1" xfId="0" applyNumberFormat="1" applyFont="1" applyBorder="1" applyAlignment="1">
      <alignment horizontal="right" vertical="center"/>
    </xf>
    <xf numFmtId="44" fontId="10" fillId="0" borderId="1" xfId="1" applyFont="1" applyFill="1" applyBorder="1" applyAlignment="1">
      <alignment horizontal="left" vertical="center" wrapText="1"/>
    </xf>
    <xf numFmtId="44" fontId="80" fillId="0" borderId="1" xfId="0" applyNumberFormat="1" applyFont="1" applyBorder="1" applyAlignment="1">
      <alignment vertical="center"/>
    </xf>
    <xf numFmtId="0" fontId="16" fillId="0" borderId="0" xfId="0" applyFont="1" applyProtection="1">
      <protection hidden="1"/>
    </xf>
    <xf numFmtId="0" fontId="16" fillId="0" borderId="0" xfId="0" applyFont="1" applyAlignment="1" applyProtection="1">
      <alignment wrapText="1"/>
      <protection hidden="1"/>
    </xf>
    <xf numFmtId="0" fontId="16" fillId="0" borderId="0" xfId="0" applyFont="1" applyAlignment="1" applyProtection="1">
      <alignment horizontal="center" vertical="center"/>
      <protection hidden="1"/>
    </xf>
    <xf numFmtId="0" fontId="16" fillId="19" borderId="0" xfId="0" applyFont="1" applyFill="1" applyProtection="1">
      <protection hidden="1"/>
    </xf>
    <xf numFmtId="2" fontId="16" fillId="19" borderId="0" xfId="0" applyNumberFormat="1" applyFont="1" applyFill="1" applyProtection="1">
      <protection hidden="1"/>
    </xf>
    <xf numFmtId="0" fontId="79" fillId="0" borderId="35" xfId="0" applyFont="1" applyBorder="1" applyAlignment="1" applyProtection="1">
      <alignment vertical="center"/>
      <protection hidden="1"/>
    </xf>
    <xf numFmtId="0" fontId="11" fillId="0" borderId="7" xfId="0" applyFont="1" applyBorder="1" applyAlignment="1" applyProtection="1">
      <alignment vertical="center"/>
      <protection hidden="1"/>
    </xf>
    <xf numFmtId="0" fontId="78" fillId="0" borderId="7" xfId="0" applyFont="1" applyBorder="1" applyAlignment="1" applyProtection="1">
      <alignment vertical="center"/>
      <protection hidden="1"/>
    </xf>
    <xf numFmtId="0" fontId="7" fillId="22" borderId="30" xfId="0" applyFont="1" applyFill="1" applyBorder="1"/>
    <xf numFmtId="0" fontId="49" fillId="22" borderId="31" xfId="0" applyFont="1" applyFill="1" applyBorder="1" applyAlignment="1">
      <alignment vertical="center"/>
    </xf>
    <xf numFmtId="0" fontId="50" fillId="22" borderId="31" xfId="0" applyFont="1" applyFill="1" applyBorder="1" applyAlignment="1">
      <alignment horizontal="left" vertical="center" wrapText="1"/>
    </xf>
    <xf numFmtId="0" fontId="50" fillId="22" borderId="31" xfId="0" applyFont="1" applyFill="1" applyBorder="1" applyAlignment="1">
      <alignment horizontal="left" vertical="center"/>
    </xf>
    <xf numFmtId="0" fontId="51" fillId="22" borderId="31" xfId="0" applyFont="1" applyFill="1" applyBorder="1" applyAlignment="1">
      <alignment horizontal="left" vertical="center"/>
    </xf>
    <xf numFmtId="0" fontId="70" fillId="22" borderId="31" xfId="0" applyFont="1" applyFill="1" applyBorder="1" applyAlignment="1">
      <alignment horizontal="left" vertical="center"/>
    </xf>
    <xf numFmtId="2" fontId="70" fillId="22" borderId="31" xfId="0" applyNumberFormat="1" applyFont="1" applyFill="1" applyBorder="1" applyAlignment="1">
      <alignment horizontal="left" vertical="center"/>
    </xf>
    <xf numFmtId="44" fontId="70" fillId="22" borderId="31" xfId="1" applyFont="1" applyFill="1" applyBorder="1" applyAlignment="1">
      <alignment horizontal="left" vertical="center"/>
    </xf>
    <xf numFmtId="44" fontId="70" fillId="22" borderId="31" xfId="1" applyFont="1" applyFill="1" applyBorder="1" applyAlignment="1">
      <alignment horizontal="right" vertical="center"/>
    </xf>
    <xf numFmtId="0" fontId="3" fillId="20" borderId="30" xfId="0" applyFont="1" applyFill="1" applyBorder="1" applyAlignment="1">
      <alignment horizontal="center" vertical="center" wrapText="1"/>
    </xf>
    <xf numFmtId="0" fontId="13" fillId="37" borderId="31" xfId="0" applyFont="1" applyFill="1" applyBorder="1" applyAlignment="1">
      <alignment vertical="center"/>
    </xf>
    <xf numFmtId="1" fontId="0" fillId="20" borderId="31" xfId="2" applyNumberFormat="1" applyFont="1" applyFill="1" applyBorder="1" applyAlignment="1">
      <alignment horizontal="center" vertical="center" wrapText="1"/>
    </xf>
    <xf numFmtId="0" fontId="6" fillId="20" borderId="31" xfId="0" applyFont="1" applyFill="1" applyBorder="1" applyAlignment="1">
      <alignment horizontal="center" vertical="center"/>
    </xf>
    <xf numFmtId="0" fontId="0" fillId="20" borderId="31" xfId="0" applyFill="1" applyBorder="1" applyAlignment="1">
      <alignment horizontal="center" vertical="center"/>
    </xf>
    <xf numFmtId="2" fontId="6" fillId="20" borderId="31" xfId="0" applyNumberFormat="1" applyFont="1" applyFill="1" applyBorder="1" applyAlignment="1">
      <alignment horizontal="center" vertical="center"/>
    </xf>
    <xf numFmtId="0" fontId="2" fillId="20" borderId="31" xfId="0" applyFont="1" applyFill="1" applyBorder="1" applyAlignment="1">
      <alignment horizontal="center" vertical="center" wrapText="1"/>
    </xf>
    <xf numFmtId="44" fontId="2" fillId="20" borderId="31" xfId="1" applyFont="1" applyFill="1" applyBorder="1" applyAlignment="1">
      <alignment horizontal="center" vertical="center" wrapText="1"/>
    </xf>
    <xf numFmtId="44" fontId="2" fillId="20" borderId="31" xfId="1" applyFont="1" applyFill="1" applyBorder="1" applyAlignment="1">
      <alignment horizontal="right" vertical="center" wrapText="1"/>
    </xf>
    <xf numFmtId="0" fontId="3" fillId="20" borderId="33" xfId="0" applyFont="1" applyFill="1" applyBorder="1" applyAlignment="1">
      <alignment horizontal="center" vertical="center" wrapText="1"/>
    </xf>
    <xf numFmtId="0" fontId="13" fillId="37" borderId="34" xfId="0" applyFont="1" applyFill="1" applyBorder="1" applyAlignment="1">
      <alignment vertical="center"/>
    </xf>
    <xf numFmtId="1" fontId="0" fillId="20" borderId="34" xfId="2" applyNumberFormat="1" applyFont="1" applyFill="1" applyBorder="1" applyAlignment="1">
      <alignment horizontal="center" vertical="center" wrapText="1"/>
    </xf>
    <xf numFmtId="0" fontId="6" fillId="20" borderId="34" xfId="0" applyFont="1" applyFill="1" applyBorder="1" applyAlignment="1">
      <alignment horizontal="center" vertical="center"/>
    </xf>
    <xf numFmtId="0" fontId="0" fillId="20" borderId="34" xfId="0" applyFill="1" applyBorder="1" applyAlignment="1">
      <alignment horizontal="center" vertical="center"/>
    </xf>
    <xf numFmtId="2" fontId="6" fillId="20" borderId="34" xfId="0" applyNumberFormat="1" applyFont="1" applyFill="1" applyBorder="1" applyAlignment="1">
      <alignment horizontal="center" vertical="center"/>
    </xf>
    <xf numFmtId="0" fontId="2" fillId="20" borderId="34" xfId="0" applyFont="1" applyFill="1" applyBorder="1" applyAlignment="1">
      <alignment horizontal="center" vertical="center" wrapText="1"/>
    </xf>
    <xf numFmtId="44" fontId="2" fillId="20" borderId="34" xfId="1" applyFont="1" applyFill="1" applyBorder="1" applyAlignment="1">
      <alignment horizontal="center" vertical="center" wrapText="1"/>
    </xf>
    <xf numFmtId="44" fontId="2" fillId="20" borderId="34" xfId="1" applyFont="1" applyFill="1" applyBorder="1" applyAlignment="1">
      <alignment horizontal="right" vertical="center" wrapText="1"/>
    </xf>
    <xf numFmtId="44" fontId="10" fillId="20" borderId="31" xfId="1" applyFont="1" applyFill="1" applyBorder="1" applyAlignment="1">
      <alignment horizontal="center" vertical="center" wrapText="1"/>
    </xf>
    <xf numFmtId="44" fontId="10" fillId="20" borderId="31" xfId="1" applyFont="1" applyFill="1" applyBorder="1" applyAlignment="1">
      <alignment horizontal="right" vertical="center" wrapText="1"/>
    </xf>
    <xf numFmtId="0" fontId="0" fillId="39" borderId="30" xfId="0" applyFill="1" applyBorder="1"/>
    <xf numFmtId="0" fontId="73" fillId="39" borderId="31" xfId="0" applyFont="1" applyFill="1" applyBorder="1" applyAlignment="1">
      <alignment vertical="center"/>
    </xf>
    <xf numFmtId="0" fontId="0" fillId="39" borderId="31" xfId="0" applyFill="1" applyBorder="1"/>
    <xf numFmtId="0" fontId="0" fillId="39" borderId="31" xfId="0" applyFill="1" applyBorder="1" applyAlignment="1">
      <alignment horizontal="center" vertical="center"/>
    </xf>
    <xf numFmtId="2" fontId="0" fillId="39" borderId="31" xfId="0" applyNumberFormat="1" applyFill="1" applyBorder="1"/>
    <xf numFmtId="0" fontId="0" fillId="39" borderId="31" xfId="0" applyFill="1" applyBorder="1" applyAlignment="1">
      <alignment horizontal="right"/>
    </xf>
    <xf numFmtId="44" fontId="39" fillId="38" borderId="1" xfId="0" applyNumberFormat="1" applyFont="1" applyFill="1" applyBorder="1" applyAlignment="1">
      <alignment vertical="center"/>
    </xf>
    <xf numFmtId="0" fontId="45" fillId="38" borderId="1" xfId="0" applyFont="1" applyFill="1" applyBorder="1" applyAlignment="1">
      <alignment horizontal="center" vertical="center"/>
    </xf>
    <xf numFmtId="0" fontId="58" fillId="17" borderId="1" xfId="0" applyFont="1" applyFill="1" applyBorder="1" applyAlignment="1">
      <alignment horizontal="center" vertical="center"/>
    </xf>
    <xf numFmtId="0" fontId="58" fillId="17" borderId="1" xfId="0" applyFont="1" applyFill="1" applyBorder="1" applyAlignment="1">
      <alignment horizontal="center" vertical="center" wrapText="1"/>
    </xf>
    <xf numFmtId="49" fontId="58" fillId="17" borderId="1" xfId="0" applyNumberFormat="1" applyFont="1" applyFill="1" applyBorder="1" applyAlignment="1">
      <alignment horizontal="center" vertical="center" wrapText="1"/>
    </xf>
    <xf numFmtId="44" fontId="39" fillId="17" borderId="1" xfId="0" applyNumberFormat="1" applyFont="1" applyFill="1" applyBorder="1" applyAlignment="1">
      <alignment vertical="center"/>
    </xf>
    <xf numFmtId="0" fontId="39" fillId="17" borderId="39" xfId="1" applyNumberFormat="1" applyFont="1" applyFill="1" applyBorder="1" applyAlignment="1" applyProtection="1">
      <alignment horizontal="center" vertical="center" wrapText="1"/>
    </xf>
    <xf numFmtId="0" fontId="23" fillId="0" borderId="0" xfId="0" applyFont="1" applyAlignment="1">
      <alignment horizontal="center" wrapText="1"/>
    </xf>
    <xf numFmtId="0" fontId="26" fillId="0" borderId="0" xfId="0" applyFont="1" applyAlignment="1">
      <alignment horizontal="center" vertical="top" wrapText="1"/>
    </xf>
    <xf numFmtId="0" fontId="25" fillId="0" borderId="0" xfId="0" applyFont="1" applyAlignment="1">
      <alignment horizontal="center" vertical="center" wrapText="1"/>
    </xf>
    <xf numFmtId="0" fontId="31" fillId="0" borderId="0" xfId="0" applyFont="1" applyAlignment="1">
      <alignment horizontal="center" vertical="center" wrapText="1"/>
    </xf>
    <xf numFmtId="165" fontId="46" fillId="0" borderId="0" xfId="0" applyNumberFormat="1" applyFont="1" applyAlignment="1">
      <alignment horizontal="center" vertical="center"/>
    </xf>
    <xf numFmtId="0" fontId="54" fillId="0" borderId="0" xfId="0" applyFont="1" applyAlignment="1">
      <alignment horizontal="center" vertical="center"/>
    </xf>
    <xf numFmtId="0" fontId="55" fillId="0" borderId="0" xfId="0" applyFont="1" applyAlignment="1">
      <alignment horizontal="center" vertical="center"/>
    </xf>
    <xf numFmtId="0" fontId="56" fillId="0" borderId="0" xfId="0" applyFont="1" applyAlignment="1">
      <alignment horizontal="center" vertical="center"/>
    </xf>
    <xf numFmtId="0" fontId="57" fillId="0" borderId="0" xfId="0" applyFont="1" applyAlignment="1">
      <alignment horizontal="center" vertical="center"/>
    </xf>
    <xf numFmtId="44" fontId="36" fillId="0" borderId="1" xfId="1" applyFont="1" applyBorder="1" applyAlignment="1">
      <alignment horizontal="center"/>
    </xf>
    <xf numFmtId="0" fontId="72" fillId="0" borderId="1" xfId="0" applyFont="1" applyBorder="1" applyAlignment="1">
      <alignment horizontal="center" vertical="center" wrapText="1"/>
    </xf>
    <xf numFmtId="0" fontId="58" fillId="38" borderId="1" xfId="0" applyFont="1" applyFill="1" applyBorder="1" applyAlignment="1">
      <alignment horizontal="left" vertical="center"/>
    </xf>
    <xf numFmtId="0" fontId="38" fillId="0" borderId="39" xfId="0" applyFont="1" applyBorder="1" applyAlignment="1">
      <alignment horizontal="center" vertical="center" wrapText="1"/>
    </xf>
    <xf numFmtId="0" fontId="38" fillId="0" borderId="40" xfId="0" applyFont="1" applyBorder="1" applyAlignment="1">
      <alignment horizontal="center" vertical="center" wrapText="1"/>
    </xf>
    <xf numFmtId="0" fontId="38" fillId="0" borderId="21" xfId="0" applyFont="1" applyBorder="1" applyAlignment="1">
      <alignment horizontal="center" vertical="center" wrapText="1"/>
    </xf>
    <xf numFmtId="0" fontId="59" fillId="0" borderId="30" xfId="0" applyFont="1" applyBorder="1" applyAlignment="1">
      <alignment horizontal="left" vertical="center" wrapText="1"/>
    </xf>
    <xf numFmtId="0" fontId="59" fillId="0" borderId="22" xfId="0" applyFont="1" applyBorder="1" applyAlignment="1">
      <alignment horizontal="left" vertical="center" wrapText="1"/>
    </xf>
    <xf numFmtId="0" fontId="58" fillId="22" borderId="1" xfId="0" applyFont="1" applyFill="1" applyBorder="1" applyAlignment="1">
      <alignment horizontal="left" vertical="center"/>
    </xf>
    <xf numFmtId="0" fontId="39" fillId="0" borderId="1" xfId="0" applyFont="1" applyBorder="1" applyAlignment="1">
      <alignment horizontal="center"/>
    </xf>
    <xf numFmtId="0" fontId="58" fillId="24" borderId="1" xfId="0" applyFont="1" applyFill="1" applyBorder="1" applyAlignment="1">
      <alignment horizontal="left" vertical="center"/>
    </xf>
    <xf numFmtId="0" fontId="79" fillId="0" borderId="36" xfId="0" applyFont="1" applyBorder="1" applyAlignment="1" applyProtection="1">
      <alignment horizontal="center" vertical="center"/>
      <protection hidden="1"/>
    </xf>
    <xf numFmtId="0" fontId="79" fillId="0" borderId="32" xfId="0" applyFont="1" applyBorder="1" applyAlignment="1" applyProtection="1">
      <alignment horizontal="center" vertical="center"/>
      <protection hidden="1"/>
    </xf>
    <xf numFmtId="0" fontId="79" fillId="0" borderId="35" xfId="0" applyFont="1" applyBorder="1" applyAlignment="1" applyProtection="1">
      <alignment horizontal="center" vertical="center"/>
      <protection hidden="1"/>
    </xf>
    <xf numFmtId="0" fontId="11" fillId="0" borderId="37" xfId="0" applyFont="1" applyBorder="1" applyAlignment="1" applyProtection="1">
      <alignment horizontal="center" vertical="center"/>
      <protection hidden="1"/>
    </xf>
    <xf numFmtId="0" fontId="11" fillId="0" borderId="0" xfId="0" applyFont="1" applyAlignment="1" applyProtection="1">
      <alignment horizontal="center" vertical="center"/>
      <protection hidden="1"/>
    </xf>
    <xf numFmtId="0" fontId="11" fillId="0" borderId="7" xfId="0" applyFont="1" applyBorder="1" applyAlignment="1" applyProtection="1">
      <alignment horizontal="center" vertical="center"/>
      <protection hidden="1"/>
    </xf>
    <xf numFmtId="0" fontId="78" fillId="0" borderId="37" xfId="0" applyFont="1" applyBorder="1" applyAlignment="1" applyProtection="1">
      <alignment horizontal="center" vertical="center"/>
      <protection hidden="1"/>
    </xf>
    <xf numFmtId="0" fontId="78" fillId="0" borderId="0" xfId="0" applyFont="1" applyAlignment="1" applyProtection="1">
      <alignment horizontal="center" vertical="center"/>
      <protection hidden="1"/>
    </xf>
    <xf numFmtId="0" fontId="78" fillId="0" borderId="7" xfId="0" applyFont="1" applyBorder="1" applyAlignment="1" applyProtection="1">
      <alignment horizontal="center" vertical="center"/>
      <protection hidden="1"/>
    </xf>
    <xf numFmtId="0" fontId="39" fillId="17" borderId="21" xfId="0" applyFont="1" applyFill="1" applyBorder="1" applyAlignment="1">
      <alignment horizontal="center" vertical="center" wrapText="1"/>
    </xf>
    <xf numFmtId="0" fontId="39" fillId="17" borderId="1" xfId="0" applyFont="1" applyFill="1" applyBorder="1" applyAlignment="1">
      <alignment horizontal="center" vertical="center" wrapText="1"/>
    </xf>
    <xf numFmtId="0" fontId="39" fillId="17" borderId="39" xfId="0" applyFont="1" applyFill="1" applyBorder="1" applyAlignment="1">
      <alignment horizontal="center" vertical="center" wrapText="1"/>
    </xf>
    <xf numFmtId="2" fontId="39" fillId="17" borderId="1" xfId="0" applyNumberFormat="1" applyFont="1" applyFill="1" applyBorder="1" applyAlignment="1">
      <alignment horizontal="center" vertical="center" wrapText="1"/>
    </xf>
    <xf numFmtId="2" fontId="39" fillId="17" borderId="39" xfId="0" applyNumberFormat="1" applyFont="1" applyFill="1" applyBorder="1" applyAlignment="1">
      <alignment horizontal="center" vertical="center" wrapText="1"/>
    </xf>
    <xf numFmtId="0" fontId="64" fillId="35" borderId="0" xfId="0" applyFont="1" applyFill="1" applyAlignment="1">
      <alignment horizontal="center" vertical="center" wrapText="1"/>
    </xf>
    <xf numFmtId="0" fontId="64" fillId="5" borderId="0" xfId="0" applyFont="1" applyFill="1" applyAlignment="1">
      <alignment horizontal="center" vertical="center" wrapText="1"/>
    </xf>
    <xf numFmtId="0" fontId="38" fillId="5" borderId="0" xfId="0" applyFont="1" applyFill="1" applyAlignment="1">
      <alignment horizontal="center" vertical="center" wrapText="1"/>
    </xf>
    <xf numFmtId="0" fontId="64" fillId="7" borderId="0" xfId="0" applyFont="1" applyFill="1" applyAlignment="1">
      <alignment horizontal="center" vertical="center" wrapText="1"/>
    </xf>
    <xf numFmtId="0" fontId="64" fillId="2" borderId="0" xfId="0" applyFont="1" applyFill="1" applyAlignment="1">
      <alignment horizontal="center" vertical="center" wrapText="1"/>
    </xf>
    <xf numFmtId="0" fontId="39" fillId="6" borderId="21" xfId="0" applyFont="1" applyFill="1" applyBorder="1" applyAlignment="1">
      <alignment horizontal="center" vertical="center" wrapText="1"/>
    </xf>
    <xf numFmtId="0" fontId="39" fillId="6" borderId="1" xfId="0" applyFont="1" applyFill="1" applyBorder="1" applyAlignment="1">
      <alignment horizontal="center" vertical="center" wrapText="1"/>
    </xf>
    <xf numFmtId="0" fontId="39" fillId="6" borderId="39" xfId="0" applyFont="1" applyFill="1" applyBorder="1" applyAlignment="1">
      <alignment horizontal="center" vertical="center" wrapText="1"/>
    </xf>
    <xf numFmtId="0" fontId="64" fillId="21" borderId="0" xfId="0" applyFont="1" applyFill="1" applyAlignment="1">
      <alignment horizontal="center" vertical="center" wrapText="1"/>
    </xf>
    <xf numFmtId="0" fontId="64" fillId="29" borderId="0" xfId="0" applyFont="1" applyFill="1" applyAlignment="1">
      <alignment horizontal="center" vertical="center" wrapText="1"/>
    </xf>
    <xf numFmtId="0" fontId="64" fillId="0" borderId="0" xfId="0" applyFont="1" applyAlignment="1">
      <alignment horizontal="center" vertical="center" wrapText="1"/>
    </xf>
    <xf numFmtId="44" fontId="38" fillId="5" borderId="0" xfId="0" applyNumberFormat="1" applyFont="1" applyFill="1" applyAlignment="1">
      <alignment horizontal="center" vertical="center" wrapText="1"/>
    </xf>
    <xf numFmtId="0" fontId="64" fillId="34" borderId="0" xfId="0" applyFont="1" applyFill="1" applyAlignment="1">
      <alignment horizontal="center" vertical="center" wrapText="1"/>
    </xf>
    <xf numFmtId="0" fontId="64" fillId="20" borderId="0" xfId="0" applyFont="1" applyFill="1" applyAlignment="1">
      <alignment horizontal="center" vertical="center" wrapText="1"/>
    </xf>
    <xf numFmtId="0" fontId="64" fillId="32" borderId="0" xfId="0" applyFont="1" applyFill="1" applyAlignment="1">
      <alignment horizontal="center" vertical="center" wrapText="1"/>
    </xf>
    <xf numFmtId="0" fontId="64" fillId="30" borderId="0" xfId="0" applyFont="1" applyFill="1" applyAlignment="1">
      <alignment horizontal="center" vertical="center" wrapText="1"/>
    </xf>
    <xf numFmtId="0" fontId="39" fillId="17" borderId="21" xfId="1" applyNumberFormat="1" applyFont="1" applyFill="1" applyBorder="1" applyAlignment="1" applyProtection="1">
      <alignment horizontal="center" vertical="center" wrapText="1"/>
    </xf>
    <xf numFmtId="0" fontId="39" fillId="17" borderId="1" xfId="1" applyNumberFormat="1" applyFont="1" applyFill="1" applyBorder="1" applyAlignment="1" applyProtection="1">
      <alignment horizontal="center" vertical="center" wrapText="1"/>
    </xf>
    <xf numFmtId="0" fontId="39" fillId="17" borderId="39" xfId="1" applyNumberFormat="1" applyFont="1" applyFill="1" applyBorder="1" applyAlignment="1" applyProtection="1">
      <alignment horizontal="center" vertical="center" wrapText="1"/>
    </xf>
    <xf numFmtId="0" fontId="75" fillId="0" borderId="1" xfId="0" applyFont="1" applyBorder="1" applyAlignment="1">
      <alignment horizontal="center" vertical="center"/>
    </xf>
    <xf numFmtId="0" fontId="64" fillId="31" borderId="0" xfId="0" applyFont="1" applyFill="1" applyAlignment="1">
      <alignment horizontal="center" vertical="center" wrapText="1"/>
    </xf>
    <xf numFmtId="0" fontId="64" fillId="28" borderId="0" xfId="0" applyFont="1" applyFill="1" applyAlignment="1">
      <alignment horizontal="center" vertical="center" wrapText="1"/>
    </xf>
    <xf numFmtId="0" fontId="37" fillId="2" borderId="0" xfId="0" applyFont="1" applyFill="1" applyAlignment="1">
      <alignment horizontal="center" vertical="center" wrapText="1"/>
    </xf>
    <xf numFmtId="0" fontId="64" fillId="26" borderId="0" xfId="0" applyFont="1" applyFill="1" applyAlignment="1">
      <alignment horizontal="center" vertical="center" wrapText="1"/>
    </xf>
    <xf numFmtId="0" fontId="40" fillId="0" borderId="1" xfId="0" applyFont="1" applyBorder="1" applyAlignment="1">
      <alignment horizontal="center" vertical="center"/>
    </xf>
    <xf numFmtId="0" fontId="39" fillId="0" borderId="39" xfId="0" applyFont="1" applyBorder="1" applyAlignment="1">
      <alignment horizontal="center" vertical="center"/>
    </xf>
    <xf numFmtId="0" fontId="39" fillId="0" borderId="21" xfId="0" applyFont="1" applyBorder="1" applyAlignment="1">
      <alignment horizontal="center" vertical="center"/>
    </xf>
    <xf numFmtId="0" fontId="39" fillId="0" borderId="40" xfId="0" applyFont="1" applyBorder="1" applyAlignment="1">
      <alignment horizontal="center" vertical="center"/>
    </xf>
    <xf numFmtId="0" fontId="21" fillId="8" borderId="12" xfId="0" applyFont="1" applyFill="1" applyBorder="1" applyAlignment="1">
      <alignment horizontal="center" vertical="center" wrapText="1"/>
    </xf>
    <xf numFmtId="0" fontId="21" fillId="8" borderId="13" xfId="0" applyFont="1" applyFill="1" applyBorder="1" applyAlignment="1">
      <alignment horizontal="center" vertical="center" wrapText="1"/>
    </xf>
    <xf numFmtId="0" fontId="21" fillId="8" borderId="23" xfId="0" applyFont="1" applyFill="1" applyBorder="1" applyAlignment="1">
      <alignment horizontal="center" vertic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23" xfId="0" applyFont="1" applyBorder="1" applyAlignment="1">
      <alignment horizontal="left" vertical="center" wrapTex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24" xfId="0" applyFont="1" applyBorder="1" applyAlignment="1">
      <alignment horizontal="center" vertical="center" wrapText="1"/>
    </xf>
    <xf numFmtId="0" fontId="21" fillId="0" borderId="24" xfId="0" applyFont="1" applyBorder="1" applyAlignment="1">
      <alignment horizontal="center" vertical="center" wrapText="1"/>
    </xf>
    <xf numFmtId="0" fontId="21" fillId="3" borderId="24" xfId="0" applyFont="1" applyFill="1" applyBorder="1" applyAlignment="1">
      <alignment horizontal="center" vertical="center" wrapText="1"/>
    </xf>
    <xf numFmtId="0" fontId="21" fillId="3" borderId="23"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1" fillId="2" borderId="13" xfId="0" applyFont="1" applyFill="1" applyBorder="1" applyAlignment="1">
      <alignment horizontal="center" vertical="center" wrapText="1"/>
    </xf>
    <xf numFmtId="0" fontId="21" fillId="2" borderId="23"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21" fillId="5" borderId="12" xfId="0" applyFont="1" applyFill="1" applyBorder="1" applyAlignment="1">
      <alignment horizontal="center" vertical="center" wrapText="1"/>
    </xf>
    <xf numFmtId="0" fontId="21" fillId="5" borderId="23" xfId="0" applyFont="1" applyFill="1" applyBorder="1" applyAlignment="1">
      <alignment horizontal="center" vertical="center" wrapText="1"/>
    </xf>
    <xf numFmtId="0" fontId="21" fillId="5" borderId="24" xfId="0" applyFont="1" applyFill="1" applyBorder="1" applyAlignment="1">
      <alignment horizontal="center" vertical="center" wrapText="1"/>
    </xf>
    <xf numFmtId="0" fontId="21" fillId="0" borderId="24" xfId="0" applyFont="1" applyBorder="1" applyAlignment="1">
      <alignment horizontal="left" vertical="center" wrapText="1"/>
    </xf>
    <xf numFmtId="0" fontId="21" fillId="3" borderId="13" xfId="0" applyFont="1" applyFill="1" applyBorder="1" applyAlignment="1">
      <alignment horizontal="center" vertical="center" wrapText="1"/>
    </xf>
    <xf numFmtId="0" fontId="21" fillId="5" borderId="13" xfId="0" applyFont="1" applyFill="1" applyBorder="1" applyAlignment="1">
      <alignment horizontal="center" vertical="center" wrapText="1"/>
    </xf>
    <xf numFmtId="0" fontId="17" fillId="2" borderId="0" xfId="0" applyFont="1" applyFill="1" applyAlignment="1">
      <alignment horizontal="center" vertical="center"/>
    </xf>
    <xf numFmtId="0" fontId="6" fillId="0" borderId="10" xfId="0" applyFont="1" applyBorder="1" applyAlignment="1">
      <alignment horizontal="center"/>
    </xf>
    <xf numFmtId="0" fontId="6" fillId="0" borderId="4" xfId="0" applyFont="1" applyBorder="1" applyAlignment="1">
      <alignment horizontal="center"/>
    </xf>
    <xf numFmtId="0" fontId="6" fillId="0" borderId="3" xfId="0" applyFont="1" applyBorder="1" applyAlignment="1">
      <alignment horizontal="center"/>
    </xf>
    <xf numFmtId="0" fontId="79" fillId="0" borderId="32" xfId="0" applyFont="1" applyBorder="1" applyAlignment="1" applyProtection="1">
      <alignment vertical="center"/>
      <protection hidden="1"/>
    </xf>
    <xf numFmtId="0" fontId="11" fillId="0" borderId="0" xfId="0" applyFont="1" applyAlignment="1" applyProtection="1">
      <alignment vertical="center"/>
      <protection hidden="1"/>
    </xf>
    <xf numFmtId="0" fontId="78" fillId="0" borderId="0" xfId="0" applyFont="1" applyAlignment="1" applyProtection="1">
      <alignment vertical="center"/>
      <protection hidden="1"/>
    </xf>
    <xf numFmtId="0" fontId="67" fillId="0" borderId="0" xfId="0" applyFont="1" applyBorder="1" applyAlignment="1" applyProtection="1">
      <alignment horizontal="center" vertical="center"/>
      <protection hidden="1"/>
    </xf>
    <xf numFmtId="0" fontId="70" fillId="0" borderId="0" xfId="0" applyFont="1" applyBorder="1" applyAlignment="1" applyProtection="1">
      <alignment horizontal="center" vertical="center"/>
      <protection hidden="1"/>
    </xf>
    <xf numFmtId="0" fontId="81" fillId="0" borderId="0" xfId="0" applyFont="1" applyBorder="1" applyAlignment="1" applyProtection="1">
      <alignment horizontal="center" vertical="center"/>
      <protection hidden="1"/>
    </xf>
    <xf numFmtId="0" fontId="7" fillId="0" borderId="0" xfId="0" applyFont="1" applyBorder="1"/>
    <xf numFmtId="0" fontId="79" fillId="0" borderId="0" xfId="0" applyFont="1" applyBorder="1" applyAlignment="1" applyProtection="1">
      <alignment vertical="center"/>
      <protection hidden="1"/>
    </xf>
    <xf numFmtId="0" fontId="11" fillId="0" borderId="0" xfId="0" applyFont="1" applyBorder="1" applyAlignment="1" applyProtection="1">
      <alignment vertical="center"/>
      <protection hidden="1"/>
    </xf>
    <xf numFmtId="0" fontId="16" fillId="0" borderId="0" xfId="0" applyFont="1" applyBorder="1" applyProtection="1">
      <protection hidden="1"/>
    </xf>
    <xf numFmtId="0" fontId="16" fillId="0" borderId="0" xfId="0" applyFont="1" applyBorder="1" applyAlignment="1" applyProtection="1">
      <alignment wrapText="1"/>
      <protection hidden="1"/>
    </xf>
  </cellXfs>
  <cellStyles count="39">
    <cellStyle name="Euro" xfId="5" xr:uid="{00000000-0005-0000-0000-000000000000}"/>
    <cellStyle name="Millares" xfId="2" builtinId="3"/>
    <cellStyle name="Millares 2" xfId="12" xr:uid="{00000000-0005-0000-0000-000002000000}"/>
    <cellStyle name="Millares 2 2" xfId="37" xr:uid="{00000000-0005-0000-0000-000003000000}"/>
    <cellStyle name="Millares 2 3" xfId="31" xr:uid="{00000000-0005-0000-0000-000004000000}"/>
    <cellStyle name="Millares 3" xfId="8" xr:uid="{00000000-0005-0000-0000-000005000000}"/>
    <cellStyle name="Millares 3 2" xfId="36" xr:uid="{00000000-0005-0000-0000-000006000000}"/>
    <cellStyle name="Millares 3 3" xfId="30" xr:uid="{00000000-0005-0000-0000-000007000000}"/>
    <cellStyle name="Millares 4" xfId="34" xr:uid="{00000000-0005-0000-0000-000008000000}"/>
    <cellStyle name="Millares 5" xfId="28" xr:uid="{00000000-0005-0000-0000-000009000000}"/>
    <cellStyle name="Moneda" xfId="1" builtinId="4"/>
    <cellStyle name="Moneda 2" xfId="26" xr:uid="{00000000-0005-0000-0000-00000B000000}"/>
    <cellStyle name="Moneda 2 2" xfId="38" xr:uid="{00000000-0005-0000-0000-00000C000000}"/>
    <cellStyle name="Moneda 2 3" xfId="32" xr:uid="{00000000-0005-0000-0000-00000D000000}"/>
    <cellStyle name="Moneda 3" xfId="6" xr:uid="{00000000-0005-0000-0000-00000E000000}"/>
    <cellStyle name="Moneda 3 2" xfId="35" xr:uid="{00000000-0005-0000-0000-00000F000000}"/>
    <cellStyle name="Moneda 3 3" xfId="29" xr:uid="{00000000-0005-0000-0000-000010000000}"/>
    <cellStyle name="Moneda 4" xfId="33" xr:uid="{00000000-0005-0000-0000-000011000000}"/>
    <cellStyle name="Moneda 5" xfId="27" xr:uid="{00000000-0005-0000-0000-000012000000}"/>
    <cellStyle name="Normal" xfId="0" builtinId="0"/>
    <cellStyle name="Normal 2" xfId="7" xr:uid="{00000000-0005-0000-0000-000014000000}"/>
    <cellStyle name="Normal 2 101" xfId="13" xr:uid="{00000000-0005-0000-0000-000015000000}"/>
    <cellStyle name="Normal 2 102" xfId="14" xr:uid="{00000000-0005-0000-0000-000016000000}"/>
    <cellStyle name="Normal 2 103" xfId="15" xr:uid="{00000000-0005-0000-0000-000017000000}"/>
    <cellStyle name="Normal 2 104" xfId="16" xr:uid="{00000000-0005-0000-0000-000018000000}"/>
    <cellStyle name="Normal 2 105" xfId="17" xr:uid="{00000000-0005-0000-0000-000019000000}"/>
    <cellStyle name="Normal 2 106" xfId="18" xr:uid="{00000000-0005-0000-0000-00001A000000}"/>
    <cellStyle name="Normal 2 107" xfId="19" xr:uid="{00000000-0005-0000-0000-00001B000000}"/>
    <cellStyle name="Normal 2 108" xfId="20" xr:uid="{00000000-0005-0000-0000-00001C000000}"/>
    <cellStyle name="Normal 2 109" xfId="21" xr:uid="{00000000-0005-0000-0000-00001D000000}"/>
    <cellStyle name="Normal 2 110" xfId="22" xr:uid="{00000000-0005-0000-0000-00001E000000}"/>
    <cellStyle name="Normal 2 111" xfId="23" xr:uid="{00000000-0005-0000-0000-00001F000000}"/>
    <cellStyle name="Normal 2 2" xfId="24" xr:uid="{00000000-0005-0000-0000-000020000000}"/>
    <cellStyle name="Normal 2 3" xfId="11" xr:uid="{00000000-0005-0000-0000-000021000000}"/>
    <cellStyle name="Normal 3" xfId="25" xr:uid="{00000000-0005-0000-0000-000022000000}"/>
    <cellStyle name="Normal 4" xfId="10" xr:uid="{00000000-0005-0000-0000-000023000000}"/>
    <cellStyle name="Normal 5" xfId="4" xr:uid="{00000000-0005-0000-0000-000024000000}"/>
    <cellStyle name="Porcentaje" xfId="3" builtinId="5"/>
    <cellStyle name="Porcentaje 2" xfId="9" xr:uid="{00000000-0005-0000-0000-000026000000}"/>
  </cellStyles>
  <dxfs count="0"/>
  <tableStyles count="0" defaultTableStyle="TableStyleMedium2" defaultPivotStyle="PivotStyleLight16"/>
  <colors>
    <mruColors>
      <color rgb="FFCCFFFF"/>
      <color rgb="FF99FF33"/>
      <color rgb="FF00FFFF"/>
      <color rgb="FF66FF66"/>
      <color rgb="FFCCFF66"/>
      <color rgb="FFFF00FF"/>
      <color rgb="FFFFCCFF"/>
      <color rgb="FFCCECFF"/>
      <color rgb="FFFFCCCC"/>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1</xdr:col>
      <xdr:colOff>192741</xdr:colOff>
      <xdr:row>2</xdr:row>
      <xdr:rowOff>85725</xdr:rowOff>
    </xdr:from>
    <xdr:to>
      <xdr:col>2</xdr:col>
      <xdr:colOff>616324</xdr:colOff>
      <xdr:row>5</xdr:row>
      <xdr:rowOff>256232</xdr:rowOff>
    </xdr:to>
    <xdr:pic>
      <xdr:nvPicPr>
        <xdr:cNvPr id="4" name="Imagen 3">
          <a:extLst>
            <a:ext uri="{FF2B5EF4-FFF2-40B4-BE49-F238E27FC236}">
              <a16:creationId xmlns:a16="http://schemas.microsoft.com/office/drawing/2014/main" id="{8AF03558-5412-474F-8143-EA3761C8AF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8954" y="561975"/>
          <a:ext cx="1207995" cy="1389147"/>
        </a:xfrm>
        <a:prstGeom prst="rect">
          <a:avLst/>
        </a:prstGeom>
      </xdr:spPr>
    </xdr:pic>
    <xdr:clientData/>
  </xdr:twoCellAnchor>
  <xdr:twoCellAnchor editAs="oneCell">
    <xdr:from>
      <xdr:col>14</xdr:col>
      <xdr:colOff>1372722</xdr:colOff>
      <xdr:row>3</xdr:row>
      <xdr:rowOff>935</xdr:rowOff>
    </xdr:from>
    <xdr:to>
      <xdr:col>16</xdr:col>
      <xdr:colOff>733425</xdr:colOff>
      <xdr:row>4</xdr:row>
      <xdr:rowOff>291739</xdr:rowOff>
    </xdr:to>
    <xdr:pic>
      <xdr:nvPicPr>
        <xdr:cNvPr id="2" name="Imagen 1">
          <a:extLst>
            <a:ext uri="{FF2B5EF4-FFF2-40B4-BE49-F238E27FC236}">
              <a16:creationId xmlns:a16="http://schemas.microsoft.com/office/drawing/2014/main" id="{A5F589FC-2A6B-408C-BCC8-37778A3F524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15205" b="12280"/>
        <a:stretch>
          <a:fillRect/>
        </a:stretch>
      </xdr:blipFill>
      <xdr:spPr bwMode="auto">
        <a:xfrm>
          <a:off x="13377023" y="673288"/>
          <a:ext cx="1980078" cy="767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51244</xdr:colOff>
      <xdr:row>0</xdr:row>
      <xdr:rowOff>119851</xdr:rowOff>
    </xdr:from>
    <xdr:to>
      <xdr:col>1</xdr:col>
      <xdr:colOff>955145</xdr:colOff>
      <xdr:row>3</xdr:row>
      <xdr:rowOff>209550</xdr:rowOff>
    </xdr:to>
    <xdr:pic>
      <xdr:nvPicPr>
        <xdr:cNvPr id="2" name="Imagen 1">
          <a:extLst>
            <a:ext uri="{FF2B5EF4-FFF2-40B4-BE49-F238E27FC236}">
              <a16:creationId xmlns:a16="http://schemas.microsoft.com/office/drawing/2014/main" id="{D4BB1F47-2B64-405E-90DA-64CD6C9156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6994" y="119851"/>
          <a:ext cx="903901" cy="1061249"/>
        </a:xfrm>
        <a:prstGeom prst="rect">
          <a:avLst/>
        </a:prstGeom>
      </xdr:spPr>
    </xdr:pic>
    <xdr:clientData/>
  </xdr:twoCellAnchor>
  <xdr:twoCellAnchor editAs="oneCell">
    <xdr:from>
      <xdr:col>11</xdr:col>
      <xdr:colOff>555489</xdr:colOff>
      <xdr:row>0</xdr:row>
      <xdr:rowOff>83139</xdr:rowOff>
    </xdr:from>
    <xdr:to>
      <xdr:col>12</xdr:col>
      <xdr:colOff>949922</xdr:colOff>
      <xdr:row>2</xdr:row>
      <xdr:rowOff>235278</xdr:rowOff>
    </xdr:to>
    <xdr:pic>
      <xdr:nvPicPr>
        <xdr:cNvPr id="3" name="Imagen 2">
          <a:extLst>
            <a:ext uri="{FF2B5EF4-FFF2-40B4-BE49-F238E27FC236}">
              <a16:creationId xmlns:a16="http://schemas.microsoft.com/office/drawing/2014/main" id="{B1DECEC0-25D6-4DBE-A384-0B9076145E3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2609" b="10633"/>
        <a:stretch/>
      </xdr:blipFill>
      <xdr:spPr>
        <a:xfrm>
          <a:off x="13386868" y="83139"/>
          <a:ext cx="1828657" cy="86377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82281</xdr:colOff>
      <xdr:row>0</xdr:row>
      <xdr:rowOff>99785</xdr:rowOff>
    </xdr:from>
    <xdr:to>
      <xdr:col>4</xdr:col>
      <xdr:colOff>356585</xdr:colOff>
      <xdr:row>4</xdr:row>
      <xdr:rowOff>206375</xdr:rowOff>
    </xdr:to>
    <xdr:pic>
      <xdr:nvPicPr>
        <xdr:cNvPr id="4" name="Imagen 3">
          <a:extLst>
            <a:ext uri="{FF2B5EF4-FFF2-40B4-BE49-F238E27FC236}">
              <a16:creationId xmlns:a16="http://schemas.microsoft.com/office/drawing/2014/main" id="{8CB6A1AD-56D5-4ABA-8B7E-52044010F7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1138" y="99785"/>
          <a:ext cx="1430911" cy="1657804"/>
        </a:xfrm>
        <a:prstGeom prst="rect">
          <a:avLst/>
        </a:prstGeom>
      </xdr:spPr>
    </xdr:pic>
    <xdr:clientData/>
  </xdr:twoCellAnchor>
  <xdr:twoCellAnchor editAs="oneCell">
    <xdr:from>
      <xdr:col>21</xdr:col>
      <xdr:colOff>944733</xdr:colOff>
      <xdr:row>0</xdr:row>
      <xdr:rowOff>108455</xdr:rowOff>
    </xdr:from>
    <xdr:to>
      <xdr:col>24</xdr:col>
      <xdr:colOff>636701</xdr:colOff>
      <xdr:row>4</xdr:row>
      <xdr:rowOff>24944</xdr:rowOff>
    </xdr:to>
    <xdr:pic>
      <xdr:nvPicPr>
        <xdr:cNvPr id="5" name="Imagen 4">
          <a:extLst>
            <a:ext uri="{FF2B5EF4-FFF2-40B4-BE49-F238E27FC236}">
              <a16:creationId xmlns:a16="http://schemas.microsoft.com/office/drawing/2014/main" id="{7E64C340-44AC-43BE-AFDE-42568A4C1CC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090233" y="108455"/>
          <a:ext cx="2767182" cy="146770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74345</xdr:colOff>
      <xdr:row>0</xdr:row>
      <xdr:rowOff>67470</xdr:rowOff>
    </xdr:from>
    <xdr:to>
      <xdr:col>0</xdr:col>
      <xdr:colOff>912813</xdr:colOff>
      <xdr:row>2</xdr:row>
      <xdr:rowOff>149528</xdr:rowOff>
    </xdr:to>
    <xdr:pic>
      <xdr:nvPicPr>
        <xdr:cNvPr id="2" name="Imagen 1">
          <a:extLst>
            <a:ext uri="{FF2B5EF4-FFF2-40B4-BE49-F238E27FC236}">
              <a16:creationId xmlns:a16="http://schemas.microsoft.com/office/drawing/2014/main" id="{8641E33E-78D1-4D24-8D16-EBC8EA1A94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345" y="67470"/>
          <a:ext cx="838468" cy="927402"/>
        </a:xfrm>
        <a:prstGeom prst="rect">
          <a:avLst/>
        </a:prstGeom>
      </xdr:spPr>
    </xdr:pic>
    <xdr:clientData/>
  </xdr:twoCellAnchor>
  <xdr:twoCellAnchor editAs="oneCell">
    <xdr:from>
      <xdr:col>8</xdr:col>
      <xdr:colOff>47624</xdr:colOff>
      <xdr:row>0</xdr:row>
      <xdr:rowOff>83344</xdr:rowOff>
    </xdr:from>
    <xdr:to>
      <xdr:col>8</xdr:col>
      <xdr:colOff>1353342</xdr:colOff>
      <xdr:row>1</xdr:row>
      <xdr:rowOff>293306</xdr:rowOff>
    </xdr:to>
    <xdr:pic>
      <xdr:nvPicPr>
        <xdr:cNvPr id="3" name="Imagen 2">
          <a:extLst>
            <a:ext uri="{FF2B5EF4-FFF2-40B4-BE49-F238E27FC236}">
              <a16:creationId xmlns:a16="http://schemas.microsoft.com/office/drawing/2014/main" id="{7BEB0950-F97E-4A7C-BF34-25370FB2E4B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239374" y="83344"/>
          <a:ext cx="1305718" cy="7100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U34"/>
  <sheetViews>
    <sheetView tabSelected="1" view="pageBreakPreview" zoomScale="60" zoomScaleNormal="100" workbookViewId="0">
      <selection activeCell="F18" sqref="F18"/>
    </sheetView>
  </sheetViews>
  <sheetFormatPr baseColWidth="10" defaultRowHeight="15.75"/>
  <cols>
    <col min="1" max="1" width="2.75" customWidth="1"/>
    <col min="2" max="2" width="10.375" customWidth="1"/>
    <col min="12" max="12" width="20.625" bestFit="1" customWidth="1"/>
    <col min="15" max="15" width="19.375" customWidth="1"/>
    <col min="16" max="16" width="15" customWidth="1"/>
    <col min="17" max="17" width="9.875" customWidth="1"/>
    <col min="18" max="18" width="1.375" customWidth="1"/>
    <col min="19" max="19" width="10.125" customWidth="1"/>
    <col min="20" max="20" width="11.125" customWidth="1"/>
    <col min="268" max="268" width="20.625" bestFit="1" customWidth="1"/>
    <col min="275" max="275" width="10.125" customWidth="1"/>
    <col min="276" max="276" width="11.125" customWidth="1"/>
    <col min="524" max="524" width="20.625" bestFit="1" customWidth="1"/>
    <col min="531" max="531" width="10.125" customWidth="1"/>
    <col min="532" max="532" width="11.125" customWidth="1"/>
    <col min="780" max="780" width="20.625" bestFit="1" customWidth="1"/>
    <col min="787" max="787" width="10.125" customWidth="1"/>
    <col min="788" max="788" width="11.125" customWidth="1"/>
    <col min="1036" max="1036" width="20.625" bestFit="1" customWidth="1"/>
    <col min="1043" max="1043" width="10.125" customWidth="1"/>
    <col min="1044" max="1044" width="11.125" customWidth="1"/>
    <col min="1292" max="1292" width="20.625" bestFit="1" customWidth="1"/>
    <col min="1299" max="1299" width="10.125" customWidth="1"/>
    <col min="1300" max="1300" width="11.125" customWidth="1"/>
    <col min="1548" max="1548" width="20.625" bestFit="1" customWidth="1"/>
    <col min="1555" max="1555" width="10.125" customWidth="1"/>
    <col min="1556" max="1556" width="11.125" customWidth="1"/>
    <col min="1804" max="1804" width="20.625" bestFit="1" customWidth="1"/>
    <col min="1811" max="1811" width="10.125" customWidth="1"/>
    <col min="1812" max="1812" width="11.125" customWidth="1"/>
    <col min="2060" max="2060" width="20.625" bestFit="1" customWidth="1"/>
    <col min="2067" max="2067" width="10.125" customWidth="1"/>
    <col min="2068" max="2068" width="11.125" customWidth="1"/>
    <col min="2316" max="2316" width="20.625" bestFit="1" customWidth="1"/>
    <col min="2323" max="2323" width="10.125" customWidth="1"/>
    <col min="2324" max="2324" width="11.125" customWidth="1"/>
    <col min="2572" max="2572" width="20.625" bestFit="1" customWidth="1"/>
    <col min="2579" max="2579" width="10.125" customWidth="1"/>
    <col min="2580" max="2580" width="11.125" customWidth="1"/>
    <col min="2828" max="2828" width="20.625" bestFit="1" customWidth="1"/>
    <col min="2835" max="2835" width="10.125" customWidth="1"/>
    <col min="2836" max="2836" width="11.125" customWidth="1"/>
    <col min="3084" max="3084" width="20.625" bestFit="1" customWidth="1"/>
    <col min="3091" max="3091" width="10.125" customWidth="1"/>
    <col min="3092" max="3092" width="11.125" customWidth="1"/>
    <col min="3340" max="3340" width="20.625" bestFit="1" customWidth="1"/>
    <col min="3347" max="3347" width="10.125" customWidth="1"/>
    <col min="3348" max="3348" width="11.125" customWidth="1"/>
    <col min="3596" max="3596" width="20.625" bestFit="1" customWidth="1"/>
    <col min="3603" max="3603" width="10.125" customWidth="1"/>
    <col min="3604" max="3604" width="11.125" customWidth="1"/>
    <col min="3852" max="3852" width="20.625" bestFit="1" customWidth="1"/>
    <col min="3859" max="3859" width="10.125" customWidth="1"/>
    <col min="3860" max="3860" width="11.125" customWidth="1"/>
    <col min="4108" max="4108" width="20.625" bestFit="1" customWidth="1"/>
    <col min="4115" max="4115" width="10.125" customWidth="1"/>
    <col min="4116" max="4116" width="11.125" customWidth="1"/>
    <col min="4364" max="4364" width="20.625" bestFit="1" customWidth="1"/>
    <col min="4371" max="4371" width="10.125" customWidth="1"/>
    <col min="4372" max="4372" width="11.125" customWidth="1"/>
    <col min="4620" max="4620" width="20.625" bestFit="1" customWidth="1"/>
    <col min="4627" max="4627" width="10.125" customWidth="1"/>
    <col min="4628" max="4628" width="11.125" customWidth="1"/>
    <col min="4876" max="4876" width="20.625" bestFit="1" customWidth="1"/>
    <col min="4883" max="4883" width="10.125" customWidth="1"/>
    <col min="4884" max="4884" width="11.125" customWidth="1"/>
    <col min="5132" max="5132" width="20.625" bestFit="1" customWidth="1"/>
    <col min="5139" max="5139" width="10.125" customWidth="1"/>
    <col min="5140" max="5140" width="11.125" customWidth="1"/>
    <col min="5388" max="5388" width="20.625" bestFit="1" customWidth="1"/>
    <col min="5395" max="5395" width="10.125" customWidth="1"/>
    <col min="5396" max="5396" width="11.125" customWidth="1"/>
    <col min="5644" max="5644" width="20.625" bestFit="1" customWidth="1"/>
    <col min="5651" max="5651" width="10.125" customWidth="1"/>
    <col min="5652" max="5652" width="11.125" customWidth="1"/>
    <col min="5900" max="5900" width="20.625" bestFit="1" customWidth="1"/>
    <col min="5907" max="5907" width="10.125" customWidth="1"/>
    <col min="5908" max="5908" width="11.125" customWidth="1"/>
    <col min="6156" max="6156" width="20.625" bestFit="1" customWidth="1"/>
    <col min="6163" max="6163" width="10.125" customWidth="1"/>
    <col min="6164" max="6164" width="11.125" customWidth="1"/>
    <col min="6412" max="6412" width="20.625" bestFit="1" customWidth="1"/>
    <col min="6419" max="6419" width="10.125" customWidth="1"/>
    <col min="6420" max="6420" width="11.125" customWidth="1"/>
    <col min="6668" max="6668" width="20.625" bestFit="1" customWidth="1"/>
    <col min="6675" max="6675" width="10.125" customWidth="1"/>
    <col min="6676" max="6676" width="11.125" customWidth="1"/>
    <col min="6924" max="6924" width="20.625" bestFit="1" customWidth="1"/>
    <col min="6931" max="6931" width="10.125" customWidth="1"/>
    <col min="6932" max="6932" width="11.125" customWidth="1"/>
    <col min="7180" max="7180" width="20.625" bestFit="1" customWidth="1"/>
    <col min="7187" max="7187" width="10.125" customWidth="1"/>
    <col min="7188" max="7188" width="11.125" customWidth="1"/>
    <col min="7436" max="7436" width="20.625" bestFit="1" customWidth="1"/>
    <col min="7443" max="7443" width="10.125" customWidth="1"/>
    <col min="7444" max="7444" width="11.125" customWidth="1"/>
    <col min="7692" max="7692" width="20.625" bestFit="1" customWidth="1"/>
    <col min="7699" max="7699" width="10.125" customWidth="1"/>
    <col min="7700" max="7700" width="11.125" customWidth="1"/>
    <col min="7948" max="7948" width="20.625" bestFit="1" customWidth="1"/>
    <col min="7955" max="7955" width="10.125" customWidth="1"/>
    <col min="7956" max="7956" width="11.125" customWidth="1"/>
    <col min="8204" max="8204" width="20.625" bestFit="1" customWidth="1"/>
    <col min="8211" max="8211" width="10.125" customWidth="1"/>
    <col min="8212" max="8212" width="11.125" customWidth="1"/>
    <col min="8460" max="8460" width="20.625" bestFit="1" customWidth="1"/>
    <col min="8467" max="8467" width="10.125" customWidth="1"/>
    <col min="8468" max="8468" width="11.125" customWidth="1"/>
    <col min="8716" max="8716" width="20.625" bestFit="1" customWidth="1"/>
    <col min="8723" max="8723" width="10.125" customWidth="1"/>
    <col min="8724" max="8724" width="11.125" customWidth="1"/>
    <col min="8972" max="8972" width="20.625" bestFit="1" customWidth="1"/>
    <col min="8979" max="8979" width="10.125" customWidth="1"/>
    <col min="8980" max="8980" width="11.125" customWidth="1"/>
    <col min="9228" max="9228" width="20.625" bestFit="1" customWidth="1"/>
    <col min="9235" max="9235" width="10.125" customWidth="1"/>
    <col min="9236" max="9236" width="11.125" customWidth="1"/>
    <col min="9484" max="9484" width="20.625" bestFit="1" customWidth="1"/>
    <col min="9491" max="9491" width="10.125" customWidth="1"/>
    <col min="9492" max="9492" width="11.125" customWidth="1"/>
    <col min="9740" max="9740" width="20.625" bestFit="1" customWidth="1"/>
    <col min="9747" max="9747" width="10.125" customWidth="1"/>
    <col min="9748" max="9748" width="11.125" customWidth="1"/>
    <col min="9996" max="9996" width="20.625" bestFit="1" customWidth="1"/>
    <col min="10003" max="10003" width="10.125" customWidth="1"/>
    <col min="10004" max="10004" width="11.125" customWidth="1"/>
    <col min="10252" max="10252" width="20.625" bestFit="1" customWidth="1"/>
    <col min="10259" max="10259" width="10.125" customWidth="1"/>
    <col min="10260" max="10260" width="11.125" customWidth="1"/>
    <col min="10508" max="10508" width="20.625" bestFit="1" customWidth="1"/>
    <col min="10515" max="10515" width="10.125" customWidth="1"/>
    <col min="10516" max="10516" width="11.125" customWidth="1"/>
    <col min="10764" max="10764" width="20.625" bestFit="1" customWidth="1"/>
    <col min="10771" max="10771" width="10.125" customWidth="1"/>
    <col min="10772" max="10772" width="11.125" customWidth="1"/>
    <col min="11020" max="11020" width="20.625" bestFit="1" customWidth="1"/>
    <col min="11027" max="11027" width="10.125" customWidth="1"/>
    <col min="11028" max="11028" width="11.125" customWidth="1"/>
    <col min="11276" max="11276" width="20.625" bestFit="1" customWidth="1"/>
    <col min="11283" max="11283" width="10.125" customWidth="1"/>
    <col min="11284" max="11284" width="11.125" customWidth="1"/>
    <col min="11532" max="11532" width="20.625" bestFit="1" customWidth="1"/>
    <col min="11539" max="11539" width="10.125" customWidth="1"/>
    <col min="11540" max="11540" width="11.125" customWidth="1"/>
    <col min="11788" max="11788" width="20.625" bestFit="1" customWidth="1"/>
    <col min="11795" max="11795" width="10.125" customWidth="1"/>
    <col min="11796" max="11796" width="11.125" customWidth="1"/>
    <col min="12044" max="12044" width="20.625" bestFit="1" customWidth="1"/>
    <col min="12051" max="12051" width="10.125" customWidth="1"/>
    <col min="12052" max="12052" width="11.125" customWidth="1"/>
    <col min="12300" max="12300" width="20.625" bestFit="1" customWidth="1"/>
    <col min="12307" max="12307" width="10.125" customWidth="1"/>
    <col min="12308" max="12308" width="11.125" customWidth="1"/>
    <col min="12556" max="12556" width="20.625" bestFit="1" customWidth="1"/>
    <col min="12563" max="12563" width="10.125" customWidth="1"/>
    <col min="12564" max="12564" width="11.125" customWidth="1"/>
    <col min="12812" max="12812" width="20.625" bestFit="1" customWidth="1"/>
    <col min="12819" max="12819" width="10.125" customWidth="1"/>
    <col min="12820" max="12820" width="11.125" customWidth="1"/>
    <col min="13068" max="13068" width="20.625" bestFit="1" customWidth="1"/>
    <col min="13075" max="13075" width="10.125" customWidth="1"/>
    <col min="13076" max="13076" width="11.125" customWidth="1"/>
    <col min="13324" max="13324" width="20.625" bestFit="1" customWidth="1"/>
    <col min="13331" max="13331" width="10.125" customWidth="1"/>
    <col min="13332" max="13332" width="11.125" customWidth="1"/>
    <col min="13580" max="13580" width="20.625" bestFit="1" customWidth="1"/>
    <col min="13587" max="13587" width="10.125" customWidth="1"/>
    <col min="13588" max="13588" width="11.125" customWidth="1"/>
    <col min="13836" max="13836" width="20.625" bestFit="1" customWidth="1"/>
    <col min="13843" max="13843" width="10.125" customWidth="1"/>
    <col min="13844" max="13844" width="11.125" customWidth="1"/>
    <col min="14092" max="14092" width="20.625" bestFit="1" customWidth="1"/>
    <col min="14099" max="14099" width="10.125" customWidth="1"/>
    <col min="14100" max="14100" width="11.125" customWidth="1"/>
    <col min="14348" max="14348" width="20.625" bestFit="1" customWidth="1"/>
    <col min="14355" max="14355" width="10.125" customWidth="1"/>
    <col min="14356" max="14356" width="11.125" customWidth="1"/>
    <col min="14604" max="14604" width="20.625" bestFit="1" customWidth="1"/>
    <col min="14611" max="14611" width="10.125" customWidth="1"/>
    <col min="14612" max="14612" width="11.125" customWidth="1"/>
    <col min="14860" max="14860" width="20.625" bestFit="1" customWidth="1"/>
    <col min="14867" max="14867" width="10.125" customWidth="1"/>
    <col min="14868" max="14868" width="11.125" customWidth="1"/>
    <col min="15116" max="15116" width="20.625" bestFit="1" customWidth="1"/>
    <col min="15123" max="15123" width="10.125" customWidth="1"/>
    <col min="15124" max="15124" width="11.125" customWidth="1"/>
    <col min="15372" max="15372" width="20.625" bestFit="1" customWidth="1"/>
    <col min="15379" max="15379" width="10.125" customWidth="1"/>
    <col min="15380" max="15380" width="11.125" customWidth="1"/>
    <col min="15628" max="15628" width="20.625" bestFit="1" customWidth="1"/>
    <col min="15635" max="15635" width="10.125" customWidth="1"/>
    <col min="15636" max="15636" width="11.125" customWidth="1"/>
    <col min="15884" max="15884" width="20.625" bestFit="1" customWidth="1"/>
    <col min="15891" max="15891" width="10.125" customWidth="1"/>
    <col min="15892" max="15892" width="11.125" customWidth="1"/>
    <col min="16140" max="16140" width="20.625" bestFit="1" customWidth="1"/>
    <col min="16147" max="16147" width="10.125" customWidth="1"/>
    <col min="16148" max="16148" width="11.125" customWidth="1"/>
  </cols>
  <sheetData>
    <row r="2" spans="2:21" ht="22.5" customHeight="1">
      <c r="B2" s="87"/>
      <c r="C2" s="87"/>
      <c r="D2" s="87"/>
      <c r="E2" s="87"/>
      <c r="F2" s="87"/>
      <c r="G2" s="87"/>
      <c r="H2" s="87"/>
      <c r="I2" s="87"/>
      <c r="J2" s="87"/>
      <c r="K2" s="87"/>
      <c r="L2" s="87"/>
      <c r="M2" s="87"/>
      <c r="N2" s="87"/>
      <c r="O2" s="87"/>
      <c r="P2" s="87"/>
      <c r="Q2" s="87"/>
    </row>
    <row r="4" spans="2:21" ht="37.5">
      <c r="B4" s="377" t="s">
        <v>557</v>
      </c>
      <c r="C4" s="377"/>
      <c r="D4" s="377"/>
      <c r="E4" s="377"/>
      <c r="F4" s="377"/>
      <c r="G4" s="377"/>
      <c r="H4" s="377"/>
      <c r="I4" s="377"/>
      <c r="J4" s="377"/>
      <c r="K4" s="377"/>
      <c r="L4" s="377"/>
      <c r="M4" s="377"/>
      <c r="N4" s="377"/>
      <c r="O4" s="377"/>
      <c r="P4" s="377"/>
      <c r="Q4" s="377"/>
      <c r="R4" s="88"/>
      <c r="S4" s="88"/>
      <c r="T4" s="88"/>
      <c r="U4" s="88"/>
    </row>
    <row r="5" spans="2:21" ht="42.75">
      <c r="C5" s="89"/>
      <c r="D5" s="89"/>
      <c r="E5" s="89"/>
      <c r="F5" s="89"/>
      <c r="G5" s="89"/>
      <c r="H5" s="89"/>
      <c r="I5" s="89"/>
      <c r="J5" s="89"/>
      <c r="K5" s="89"/>
      <c r="L5" s="89"/>
      <c r="M5" s="90"/>
      <c r="N5" s="90"/>
      <c r="O5" s="90"/>
      <c r="P5" s="88"/>
      <c r="Q5" s="88"/>
      <c r="R5" s="88"/>
      <c r="S5" s="88"/>
      <c r="T5" s="88"/>
      <c r="U5" s="88"/>
    </row>
    <row r="6" spans="2:21" ht="32.25">
      <c r="B6" s="378" t="s">
        <v>560</v>
      </c>
      <c r="C6" s="378"/>
      <c r="D6" s="378"/>
      <c r="E6" s="378"/>
      <c r="F6" s="378"/>
      <c r="G6" s="378"/>
      <c r="H6" s="378"/>
      <c r="I6" s="378"/>
      <c r="J6" s="378"/>
      <c r="K6" s="378"/>
      <c r="L6" s="378"/>
      <c r="M6" s="378"/>
      <c r="N6" s="378"/>
      <c r="O6" s="378"/>
      <c r="P6" s="378"/>
      <c r="Q6" s="378"/>
      <c r="R6" s="91"/>
      <c r="S6" s="91"/>
      <c r="T6" s="91"/>
      <c r="U6" s="91"/>
    </row>
    <row r="7" spans="2:21" ht="16.5">
      <c r="C7" s="92"/>
      <c r="D7" s="92"/>
      <c r="E7" s="92"/>
      <c r="F7" s="92"/>
      <c r="G7" s="92"/>
      <c r="H7" s="92"/>
      <c r="I7" s="92"/>
      <c r="J7" s="92"/>
      <c r="K7" s="92"/>
      <c r="L7" s="92"/>
      <c r="M7" s="92"/>
      <c r="N7" s="92"/>
      <c r="O7" s="92"/>
      <c r="P7" s="93"/>
      <c r="Q7" s="93"/>
      <c r="R7" s="93"/>
      <c r="S7" s="93"/>
      <c r="T7" s="93"/>
      <c r="U7" s="93"/>
    </row>
    <row r="8" spans="2:21" ht="173.25" customHeight="1">
      <c r="B8" s="379" t="s">
        <v>559</v>
      </c>
      <c r="C8" s="379"/>
      <c r="D8" s="379"/>
      <c r="E8" s="379"/>
      <c r="F8" s="379"/>
      <c r="G8" s="379"/>
      <c r="H8" s="379"/>
      <c r="I8" s="379"/>
      <c r="J8" s="379"/>
      <c r="K8" s="379"/>
      <c r="L8" s="379"/>
      <c r="M8" s="379"/>
      <c r="N8" s="379"/>
      <c r="O8" s="379"/>
      <c r="P8" s="379"/>
      <c r="Q8" s="379"/>
      <c r="R8" s="94"/>
      <c r="S8" s="94"/>
      <c r="T8" s="94"/>
      <c r="U8" s="94"/>
    </row>
    <row r="9" spans="2:21" ht="16.5">
      <c r="C9" s="92"/>
      <c r="D9" s="92"/>
      <c r="E9" s="92"/>
      <c r="F9" s="92"/>
      <c r="G9" s="92"/>
      <c r="H9" s="92"/>
      <c r="I9" s="92"/>
      <c r="J9" s="92"/>
      <c r="K9" s="92"/>
      <c r="L9" s="92"/>
      <c r="M9" s="92"/>
      <c r="N9" s="92"/>
      <c r="O9" s="92"/>
      <c r="P9" s="93"/>
      <c r="Q9" s="93"/>
      <c r="R9" s="93"/>
      <c r="S9" s="93"/>
      <c r="T9" s="93"/>
      <c r="U9" s="93"/>
    </row>
    <row r="10" spans="2:21" ht="16.5">
      <c r="C10" s="92"/>
      <c r="D10" s="92"/>
      <c r="E10" s="92"/>
      <c r="F10" s="92"/>
      <c r="G10" s="92"/>
      <c r="H10" s="92"/>
      <c r="I10" s="92"/>
      <c r="J10" s="92"/>
      <c r="K10" s="92"/>
      <c r="L10" s="92"/>
      <c r="M10" s="92"/>
      <c r="N10" s="92"/>
      <c r="O10" s="92"/>
      <c r="P10" s="93"/>
      <c r="Q10" s="93"/>
      <c r="R10" s="93"/>
      <c r="S10" s="93"/>
      <c r="T10" s="93"/>
      <c r="U10" s="93"/>
    </row>
    <row r="11" spans="2:21" ht="78" customHeight="1">
      <c r="B11" s="380" t="s">
        <v>594</v>
      </c>
      <c r="C11" s="380"/>
      <c r="D11" s="380"/>
      <c r="E11" s="380"/>
      <c r="F11" s="380"/>
      <c r="G11" s="380"/>
      <c r="H11" s="380"/>
      <c r="I11" s="380"/>
      <c r="J11" s="380"/>
      <c r="K11" s="380"/>
      <c r="L11" s="380"/>
      <c r="M11" s="380"/>
      <c r="N11" s="380"/>
      <c r="O11" s="380"/>
      <c r="P11" s="380"/>
      <c r="Q11" s="380"/>
      <c r="R11" s="95"/>
      <c r="S11" s="95"/>
      <c r="T11" s="95"/>
      <c r="U11" s="95"/>
    </row>
    <row r="12" spans="2:21" ht="16.5">
      <c r="C12" s="92"/>
      <c r="D12" s="92"/>
      <c r="E12" s="92"/>
      <c r="F12" s="92"/>
      <c r="G12" s="92"/>
      <c r="H12" s="92"/>
      <c r="I12" s="92"/>
      <c r="J12" s="92"/>
      <c r="K12" s="92"/>
      <c r="L12" s="92"/>
      <c r="M12" s="92"/>
      <c r="N12" s="92"/>
      <c r="O12" s="92"/>
      <c r="P12" s="93"/>
      <c r="Q12" s="93"/>
      <c r="R12" s="93"/>
      <c r="S12" s="93"/>
      <c r="T12" s="93"/>
      <c r="U12" s="93"/>
    </row>
    <row r="13" spans="2:21" ht="16.5">
      <c r="C13" s="92"/>
      <c r="D13" s="92"/>
      <c r="E13" s="92"/>
      <c r="F13" s="92"/>
      <c r="G13" s="92"/>
      <c r="H13" s="92"/>
      <c r="I13" s="92"/>
      <c r="J13" s="92"/>
      <c r="K13" s="92"/>
      <c r="L13" s="92"/>
      <c r="M13" s="92"/>
      <c r="N13" s="92"/>
      <c r="O13" s="92"/>
      <c r="P13" s="93"/>
      <c r="Q13" s="93"/>
      <c r="R13" s="93"/>
      <c r="S13" s="93"/>
      <c r="T13" s="93"/>
      <c r="U13" s="93"/>
    </row>
    <row r="14" spans="2:21" ht="22.5">
      <c r="B14" s="381" t="s">
        <v>1041</v>
      </c>
      <c r="C14" s="381"/>
      <c r="D14" s="381"/>
      <c r="E14" s="381"/>
      <c r="F14" s="381"/>
      <c r="G14" s="381"/>
      <c r="H14" s="381"/>
      <c r="I14" s="381"/>
      <c r="J14" s="381"/>
      <c r="K14" s="381"/>
      <c r="L14" s="381"/>
      <c r="M14" s="381"/>
      <c r="N14" s="381"/>
      <c r="O14" s="381"/>
      <c r="P14" s="381"/>
      <c r="Q14" s="381"/>
      <c r="R14" s="96"/>
      <c r="S14" s="96"/>
      <c r="T14" s="96"/>
      <c r="U14" s="96"/>
    </row>
    <row r="15" spans="2:21" ht="47.25">
      <c r="C15" s="97"/>
      <c r="D15" s="97"/>
      <c r="E15" s="97"/>
      <c r="F15" s="97"/>
      <c r="G15" s="97"/>
      <c r="H15" s="97"/>
      <c r="I15" s="97"/>
      <c r="J15" s="97"/>
      <c r="K15" s="97"/>
      <c r="L15" s="97"/>
      <c r="M15" s="97"/>
      <c r="N15" s="97"/>
      <c r="O15" s="97"/>
      <c r="P15" s="97"/>
      <c r="Q15" s="97"/>
      <c r="R15" s="97"/>
      <c r="S15" s="97"/>
      <c r="T15" s="97"/>
      <c r="U15" s="97"/>
    </row>
    <row r="16" spans="2:21" ht="30">
      <c r="B16" s="87"/>
      <c r="C16" s="98"/>
      <c r="D16" s="98"/>
      <c r="E16" s="98"/>
      <c r="F16" s="98"/>
      <c r="G16" s="98"/>
      <c r="H16" s="98"/>
      <c r="I16" s="98"/>
      <c r="J16" s="98"/>
      <c r="K16" s="98"/>
      <c r="L16" s="98"/>
      <c r="M16" s="98"/>
      <c r="N16" s="98"/>
      <c r="O16" s="98"/>
      <c r="P16" s="98"/>
      <c r="Q16" s="98"/>
      <c r="R16" s="99"/>
      <c r="S16" s="99"/>
      <c r="T16" s="99"/>
      <c r="U16" s="99"/>
    </row>
    <row r="27" ht="27" customHeight="1"/>
    <row r="31" ht="19.5" customHeight="1"/>
    <row r="34" ht="35.25" customHeight="1"/>
  </sheetData>
  <mergeCells count="5">
    <mergeCell ref="B4:Q4"/>
    <mergeCell ref="B6:Q6"/>
    <mergeCell ref="B8:Q8"/>
    <mergeCell ref="B11:Q11"/>
    <mergeCell ref="B14:Q14"/>
  </mergeCells>
  <printOptions horizontalCentered="1"/>
  <pageMargins left="0.31496062992125984" right="0.31496062992125984" top="0.78740157480314965" bottom="0.78740157480314965" header="0.31496062992125984" footer="0.31496062992125984"/>
  <pageSetup paperSize="5" scale="70" orientation="landscape" r:id="rId1"/>
  <headerFooter differentFirst="1">
    <oddFooter>&amp;C&amp;P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W162"/>
  <sheetViews>
    <sheetView view="pageBreakPreview" zoomScale="87" zoomScaleNormal="100" zoomScaleSheetLayoutView="87" workbookViewId="0">
      <selection activeCell="T18" sqref="T18"/>
    </sheetView>
  </sheetViews>
  <sheetFormatPr baseColWidth="10" defaultColWidth="11" defaultRowHeight="15.75"/>
  <cols>
    <col min="1" max="1" width="3.75" style="101" customWidth="1"/>
    <col min="2" max="2" width="40.875" style="101" customWidth="1"/>
    <col min="3" max="3" width="8.375" style="101" customWidth="1"/>
    <col min="4" max="4" width="19.75" style="101" customWidth="1"/>
    <col min="5" max="5" width="12.875" style="101" customWidth="1"/>
    <col min="6" max="6" width="15.625" style="101" customWidth="1"/>
    <col min="7" max="7" width="14.25" style="101" customWidth="1"/>
    <col min="8" max="8" width="15" style="101" customWidth="1"/>
    <col min="9" max="9" width="11.25" style="101" customWidth="1"/>
    <col min="10" max="10" width="13.5" style="101" bestFit="1" customWidth="1"/>
    <col min="11" max="11" width="13.375" style="101" customWidth="1"/>
    <col min="12" max="12" width="18.75" style="101" customWidth="1"/>
    <col min="13" max="13" width="14.625" style="133" customWidth="1"/>
    <col min="14" max="14" width="4.25" style="101" customWidth="1"/>
    <col min="15" max="15" width="13.125" style="101" customWidth="1"/>
    <col min="16" max="16384" width="11" style="101"/>
  </cols>
  <sheetData>
    <row r="1" spans="2:14" ht="30.75" customHeight="1">
      <c r="B1" s="382" t="s">
        <v>838</v>
      </c>
      <c r="C1" s="382"/>
      <c r="D1" s="382"/>
      <c r="E1" s="382"/>
      <c r="F1" s="382"/>
      <c r="G1" s="382"/>
      <c r="H1" s="382"/>
      <c r="I1" s="382"/>
      <c r="J1" s="382"/>
      <c r="K1" s="382"/>
      <c r="L1" s="382"/>
      <c r="M1" s="382"/>
    </row>
    <row r="2" spans="2:14" ht="24.75" customHeight="1">
      <c r="B2" s="383" t="s">
        <v>560</v>
      </c>
      <c r="C2" s="383"/>
      <c r="D2" s="383"/>
      <c r="E2" s="383"/>
      <c r="F2" s="383"/>
      <c r="G2" s="383"/>
      <c r="H2" s="383"/>
      <c r="I2" s="383"/>
      <c r="J2" s="383"/>
      <c r="K2" s="383"/>
      <c r="L2" s="383"/>
      <c r="M2" s="383"/>
    </row>
    <row r="3" spans="2:14" ht="21" customHeight="1">
      <c r="B3" s="384" t="s">
        <v>561</v>
      </c>
      <c r="C3" s="384"/>
      <c r="D3" s="384"/>
      <c r="E3" s="384"/>
      <c r="F3" s="384"/>
      <c r="G3" s="384"/>
      <c r="H3" s="384"/>
      <c r="I3" s="384"/>
      <c r="J3" s="384"/>
      <c r="K3" s="384"/>
      <c r="L3" s="384"/>
      <c r="M3" s="384"/>
    </row>
    <row r="4" spans="2:14" ht="21" customHeight="1">
      <c r="B4" s="384" t="s">
        <v>1072</v>
      </c>
      <c r="C4" s="384"/>
      <c r="D4" s="384"/>
      <c r="E4" s="384"/>
      <c r="F4" s="384"/>
      <c r="G4" s="384"/>
      <c r="H4" s="384"/>
      <c r="I4" s="384"/>
      <c r="J4" s="384"/>
      <c r="K4" s="384"/>
      <c r="L4" s="384"/>
      <c r="M4" s="384"/>
    </row>
    <row r="5" spans="2:14" ht="21" customHeight="1">
      <c r="B5" s="385" t="s">
        <v>839</v>
      </c>
      <c r="C5" s="385"/>
      <c r="D5" s="385"/>
      <c r="E5" s="385"/>
      <c r="F5" s="385"/>
      <c r="G5" s="385"/>
      <c r="H5" s="385"/>
      <c r="I5" s="385"/>
      <c r="J5" s="385"/>
      <c r="K5" s="385"/>
      <c r="L5" s="385"/>
      <c r="M5" s="385"/>
    </row>
    <row r="6" spans="2:14" ht="9" customHeight="1">
      <c r="C6" s="134"/>
      <c r="H6" s="135"/>
      <c r="I6" s="136"/>
      <c r="J6" s="136"/>
      <c r="K6" s="136"/>
    </row>
    <row r="7" spans="2:14" ht="38.25">
      <c r="B7" s="372" t="s">
        <v>840</v>
      </c>
      <c r="C7" s="373" t="s">
        <v>841</v>
      </c>
      <c r="D7" s="374" t="s">
        <v>23</v>
      </c>
      <c r="E7" s="374" t="s">
        <v>24</v>
      </c>
      <c r="F7" s="374" t="s">
        <v>25</v>
      </c>
      <c r="G7" s="374" t="s">
        <v>26</v>
      </c>
      <c r="H7" s="374" t="s">
        <v>860</v>
      </c>
      <c r="I7" s="374" t="s">
        <v>842</v>
      </c>
      <c r="J7" s="374" t="s">
        <v>843</v>
      </c>
      <c r="K7" s="374" t="s">
        <v>844</v>
      </c>
      <c r="L7" s="374" t="s">
        <v>845</v>
      </c>
      <c r="M7" s="374" t="s">
        <v>416</v>
      </c>
    </row>
    <row r="8" spans="2:14" ht="15.75" customHeight="1">
      <c r="B8" s="388" t="s">
        <v>846</v>
      </c>
      <c r="C8" s="388"/>
      <c r="D8" s="388"/>
      <c r="E8" s="388"/>
      <c r="F8" s="388"/>
      <c r="G8" s="388"/>
      <c r="H8" s="388"/>
      <c r="I8" s="388"/>
      <c r="J8" s="388"/>
      <c r="K8" s="388"/>
      <c r="L8" s="389" t="s">
        <v>1091</v>
      </c>
      <c r="M8" s="387" t="s">
        <v>936</v>
      </c>
    </row>
    <row r="9" spans="2:14">
      <c r="B9" s="137" t="s">
        <v>847</v>
      </c>
      <c r="C9" s="161">
        <v>5</v>
      </c>
      <c r="D9" s="138">
        <f>'POA 2023 MOD. 1'!R16</f>
        <v>2700000</v>
      </c>
      <c r="E9" s="138">
        <f>'POA 2023 MOD. 1'!S16</f>
        <v>0</v>
      </c>
      <c r="F9" s="138">
        <f>'POA 2023 MOD. 1'!T16</f>
        <v>0</v>
      </c>
      <c r="G9" s="138">
        <f>'POA 2023 MOD. 1'!U16</f>
        <v>0</v>
      </c>
      <c r="H9" s="138">
        <f>'POA 2023 MOD. 1'!V16</f>
        <v>2700000</v>
      </c>
      <c r="I9" s="138">
        <f>'POA 2023 MOD. 1'!W16</f>
        <v>0</v>
      </c>
      <c r="J9" s="138">
        <f>'POA 2023 MOD. 1'!X16</f>
        <v>0</v>
      </c>
      <c r="K9" s="138">
        <f>'POA 2023 MOD. 1'!Y16</f>
        <v>0</v>
      </c>
      <c r="L9" s="390"/>
      <c r="M9" s="387"/>
    </row>
    <row r="10" spans="2:14">
      <c r="B10" s="137" t="s">
        <v>612</v>
      </c>
      <c r="C10" s="161">
        <v>7</v>
      </c>
      <c r="D10" s="138">
        <f>'POA 2023 MOD. 1'!R25</f>
        <v>6400000</v>
      </c>
      <c r="E10" s="138">
        <f>'POA 2023 MOD. 1'!S25</f>
        <v>0</v>
      </c>
      <c r="F10" s="138">
        <f>'POA 2023 MOD. 1'!T25</f>
        <v>0</v>
      </c>
      <c r="G10" s="138">
        <f>'POA 2023 MOD. 1'!U25</f>
        <v>0</v>
      </c>
      <c r="H10" s="138">
        <f>'POA 2023 MOD. 1'!V25</f>
        <v>6400000</v>
      </c>
      <c r="I10" s="138">
        <f>'POA 2023 MOD. 1'!W25</f>
        <v>0</v>
      </c>
      <c r="J10" s="138">
        <f>'POA 2023 MOD. 1'!X25</f>
        <v>0</v>
      </c>
      <c r="K10" s="138">
        <f>'POA 2023 MOD. 1'!Y25</f>
        <v>0</v>
      </c>
      <c r="L10" s="390"/>
      <c r="M10" s="387"/>
    </row>
    <row r="11" spans="2:14">
      <c r="B11" s="137" t="s">
        <v>848</v>
      </c>
      <c r="C11" s="161">
        <v>1</v>
      </c>
      <c r="D11" s="138">
        <f>'POA 2023 MOD. 1'!R28</f>
        <v>2200000</v>
      </c>
      <c r="E11" s="138">
        <f>'POA 2023 MOD. 1'!S28</f>
        <v>0</v>
      </c>
      <c r="F11" s="138">
        <f>'POA 2023 MOD. 1'!T28</f>
        <v>0</v>
      </c>
      <c r="G11" s="138">
        <f>'POA 2023 MOD. 1'!U28</f>
        <v>0</v>
      </c>
      <c r="H11" s="138">
        <f>'POA 2023 MOD. 1'!V28</f>
        <v>2200000</v>
      </c>
      <c r="I11" s="138">
        <f>'POA 2023 MOD. 1'!W28</f>
        <v>0</v>
      </c>
      <c r="J11" s="138">
        <f>'POA 2023 MOD. 1'!X28</f>
        <v>0</v>
      </c>
      <c r="K11" s="138">
        <f>'POA 2023 MOD. 1'!Y28</f>
        <v>0</v>
      </c>
      <c r="L11" s="390"/>
      <c r="M11" s="387"/>
    </row>
    <row r="12" spans="2:14">
      <c r="B12" s="137" t="s">
        <v>634</v>
      </c>
      <c r="C12" s="161">
        <v>5</v>
      </c>
      <c r="D12" s="138">
        <f>'POA 2023 MOD. 1'!R35</f>
        <v>6332021.4000000004</v>
      </c>
      <c r="E12" s="138">
        <f>'POA 2023 MOD. 1'!S35</f>
        <v>0</v>
      </c>
      <c r="F12" s="138">
        <f>'POA 2023 MOD. 1'!T35</f>
        <v>0</v>
      </c>
      <c r="G12" s="138">
        <f>'POA 2023 MOD. 1'!U35</f>
        <v>0</v>
      </c>
      <c r="H12" s="138">
        <f>'POA 2023 MOD. 1'!V35</f>
        <v>6332021.4000000004</v>
      </c>
      <c r="I12" s="138">
        <f>'POA 2023 MOD. 1'!W35</f>
        <v>0</v>
      </c>
      <c r="J12" s="138">
        <f>'POA 2023 MOD. 1'!X35</f>
        <v>0</v>
      </c>
      <c r="K12" s="138">
        <f>'POA 2023 MOD. 1'!Y35</f>
        <v>0</v>
      </c>
      <c r="L12" s="390"/>
      <c r="M12" s="387"/>
    </row>
    <row r="13" spans="2:14">
      <c r="B13" s="137" t="s">
        <v>649</v>
      </c>
      <c r="C13" s="161">
        <v>25</v>
      </c>
      <c r="D13" s="138">
        <f>'POA 2023 MOD. 1'!R62</f>
        <v>28140914.260000002</v>
      </c>
      <c r="E13" s="138">
        <f>'POA 2023 MOD. 1'!S62</f>
        <v>0</v>
      </c>
      <c r="F13" s="138">
        <f>'POA 2023 MOD. 1'!T62</f>
        <v>0</v>
      </c>
      <c r="G13" s="138">
        <f>'POA 2023 MOD. 1'!U62</f>
        <v>0</v>
      </c>
      <c r="H13" s="138">
        <f>'POA 2023 MOD. 1'!V62</f>
        <v>28140914.260000002</v>
      </c>
      <c r="I13" s="138">
        <f>'POA 2023 MOD. 1'!W62</f>
        <v>0</v>
      </c>
      <c r="J13" s="138">
        <f>'POA 2023 MOD. 1'!X62</f>
        <v>0</v>
      </c>
      <c r="K13" s="138">
        <f>'POA 2023 MOD. 1'!Y62</f>
        <v>0</v>
      </c>
      <c r="L13" s="390"/>
      <c r="M13" s="387"/>
    </row>
    <row r="14" spans="2:14">
      <c r="B14" s="137" t="s">
        <v>708</v>
      </c>
      <c r="C14" s="161">
        <v>3</v>
      </c>
      <c r="D14" s="138">
        <f>'POA 2023 MOD. 1'!R67</f>
        <v>1600000</v>
      </c>
      <c r="E14" s="138">
        <f>'POA 2023 MOD. 1'!S67</f>
        <v>0</v>
      </c>
      <c r="F14" s="138">
        <f>'POA 2023 MOD. 1'!T67</f>
        <v>0</v>
      </c>
      <c r="G14" s="138">
        <f>'POA 2023 MOD. 1'!U67</f>
        <v>0</v>
      </c>
      <c r="H14" s="138">
        <f>'POA 2023 MOD. 1'!V67</f>
        <v>1600000</v>
      </c>
      <c r="I14" s="138">
        <f>'POA 2023 MOD. 1'!W67</f>
        <v>0</v>
      </c>
      <c r="J14" s="138">
        <f>'POA 2023 MOD. 1'!X67</f>
        <v>0</v>
      </c>
      <c r="K14" s="138">
        <f>'POA 2023 MOD. 1'!Y67</f>
        <v>0</v>
      </c>
      <c r="L14" s="390"/>
      <c r="M14" s="387"/>
    </row>
    <row r="15" spans="2:14" ht="25.5">
      <c r="B15" s="137" t="s">
        <v>718</v>
      </c>
      <c r="C15" s="161">
        <v>1</v>
      </c>
      <c r="D15" s="138">
        <f>'POA 2023 MOD. 1'!R70</f>
        <v>4348744.7039999999</v>
      </c>
      <c r="E15" s="138">
        <f>'POA 2023 MOD. 1'!S70</f>
        <v>0</v>
      </c>
      <c r="F15" s="138">
        <f>'POA 2023 MOD. 1'!T70</f>
        <v>0</v>
      </c>
      <c r="G15" s="138">
        <f>'POA 2023 MOD. 1'!U70</f>
        <v>0</v>
      </c>
      <c r="H15" s="138">
        <f>'POA 2023 MOD. 1'!V70</f>
        <v>4348744.7039999999</v>
      </c>
      <c r="I15" s="138">
        <f>'POA 2023 MOD. 1'!W70</f>
        <v>0</v>
      </c>
      <c r="J15" s="138">
        <f>'POA 2023 MOD. 1'!X70</f>
        <v>0</v>
      </c>
      <c r="K15" s="138">
        <f>'POA 2023 MOD. 1'!Y70</f>
        <v>0</v>
      </c>
      <c r="L15" s="390"/>
      <c r="M15" s="263" t="s">
        <v>937</v>
      </c>
    </row>
    <row r="16" spans="2:14">
      <c r="B16" s="139" t="s">
        <v>849</v>
      </c>
      <c r="C16" s="371">
        <f>SUM(C9:C15)</f>
        <v>47</v>
      </c>
      <c r="D16" s="375">
        <f>SUM(D9:D15)</f>
        <v>51721680.363999993</v>
      </c>
      <c r="E16" s="375">
        <f t="shared" ref="E16:K16" si="0">SUM(E9:E15)</f>
        <v>0</v>
      </c>
      <c r="F16" s="375">
        <f t="shared" si="0"/>
        <v>0</v>
      </c>
      <c r="G16" s="375">
        <f t="shared" si="0"/>
        <v>0</v>
      </c>
      <c r="H16" s="375">
        <f>SUM(H9:H15)</f>
        <v>51721680.363999993</v>
      </c>
      <c r="I16" s="375">
        <f t="shared" si="0"/>
        <v>0</v>
      </c>
      <c r="J16" s="375">
        <f t="shared" si="0"/>
        <v>0</v>
      </c>
      <c r="K16" s="375">
        <f t="shared" si="0"/>
        <v>0</v>
      </c>
      <c r="L16" s="391"/>
      <c r="M16" s="326">
        <f>H16-H43</f>
        <v>1994264.4839999899</v>
      </c>
      <c r="N16" s="188" t="s">
        <v>837</v>
      </c>
    </row>
    <row r="17" spans="2:15" ht="9" customHeight="1">
      <c r="L17" s="142"/>
      <c r="M17" s="140"/>
      <c r="N17" s="141"/>
    </row>
    <row r="18" spans="2:15" ht="15.75" customHeight="1">
      <c r="B18" s="388" t="s">
        <v>850</v>
      </c>
      <c r="C18" s="388"/>
      <c r="D18" s="388"/>
      <c r="E18" s="388"/>
      <c r="F18" s="388"/>
      <c r="G18" s="388"/>
      <c r="H18" s="388"/>
      <c r="I18" s="388"/>
      <c r="J18" s="388"/>
      <c r="K18" s="388"/>
      <c r="L18" s="389" t="s">
        <v>1090</v>
      </c>
      <c r="M18" s="387" t="s">
        <v>936</v>
      </c>
    </row>
    <row r="19" spans="2:15" ht="23.25" customHeight="1">
      <c r="B19" s="143" t="str">
        <f>'POA 2023 MOD. 1'!D74</f>
        <v>2.1 URBANIZACIÓN  (CALLES Y CAMINOS RURALES)</v>
      </c>
      <c r="C19" s="160">
        <v>35</v>
      </c>
      <c r="D19" s="138">
        <f>'POA 2023 MOD. 1'!R110</f>
        <v>40091852.189999998</v>
      </c>
      <c r="E19" s="138">
        <f>'POA 2023 MOD. 1'!S110</f>
        <v>0</v>
      </c>
      <c r="F19" s="138">
        <f>'POA 2023 MOD. 1'!T110</f>
        <v>0</v>
      </c>
      <c r="G19" s="138">
        <f>'POA 2023 MOD. 1'!U110</f>
        <v>0</v>
      </c>
      <c r="H19" s="138">
        <f>'POA 2023 MOD. 1'!V110</f>
        <v>40091852.189999998</v>
      </c>
      <c r="I19" s="138">
        <f>'POA 2023 MOD. 1'!W110</f>
        <v>0</v>
      </c>
      <c r="J19" s="138">
        <f>'POA 2023 MOD. 1'!X110</f>
        <v>0</v>
      </c>
      <c r="K19" s="138">
        <f>'POA 2023 MOD. 1'!Y110</f>
        <v>0</v>
      </c>
      <c r="L19" s="390"/>
      <c r="M19" s="387"/>
    </row>
    <row r="20" spans="2:15">
      <c r="B20" s="143" t="str">
        <f>'POA 2023 MOD. 1'!D111</f>
        <v>2.2. ALUMBRADO PÚBLICO</v>
      </c>
      <c r="C20" s="160">
        <v>3</v>
      </c>
      <c r="D20" s="138">
        <f>'POA 2023 MOD. 1'!R115</f>
        <v>3607290</v>
      </c>
      <c r="E20" s="138">
        <f>'POA 2023 MOD. 1'!S115</f>
        <v>0</v>
      </c>
      <c r="F20" s="138">
        <f>'POA 2023 MOD. 1'!T115</f>
        <v>0</v>
      </c>
      <c r="G20" s="138">
        <f>'POA 2023 MOD. 1'!U115</f>
        <v>0</v>
      </c>
      <c r="H20" s="138">
        <f>'POA 2023 MOD. 1'!V115</f>
        <v>3607290</v>
      </c>
      <c r="I20" s="138">
        <f>'POA 2023 MOD. 1'!W115</f>
        <v>0</v>
      </c>
      <c r="J20" s="138">
        <f>'POA 2023 MOD. 1'!X115</f>
        <v>0</v>
      </c>
      <c r="K20" s="138">
        <f>'POA 2023 MOD. 1'!Y115</f>
        <v>0</v>
      </c>
      <c r="L20" s="390"/>
      <c r="M20" s="387"/>
    </row>
    <row r="21" spans="2:15">
      <c r="B21" s="137" t="s">
        <v>792</v>
      </c>
      <c r="C21" s="161">
        <v>3</v>
      </c>
      <c r="D21" s="138">
        <f>'POA 2023 MOD. 1'!R120</f>
        <v>6500000</v>
      </c>
      <c r="E21" s="138">
        <f>'POA 2023 MOD. 1'!S120</f>
        <v>0</v>
      </c>
      <c r="F21" s="138">
        <f>'POA 2023 MOD. 1'!T120</f>
        <v>0</v>
      </c>
      <c r="G21" s="138">
        <f>'POA 2023 MOD. 1'!U120</f>
        <v>0</v>
      </c>
      <c r="H21" s="138">
        <f>'POA 2023 MOD. 1'!V120</f>
        <v>6500000</v>
      </c>
      <c r="I21" s="138">
        <f>'POA 2023 MOD. 1'!W120</f>
        <v>0</v>
      </c>
      <c r="J21" s="138">
        <f>'POA 2023 MOD. 1'!X120</f>
        <v>0</v>
      </c>
      <c r="K21" s="138">
        <f>'POA 2023 MOD. 1'!Y120</f>
        <v>0</v>
      </c>
      <c r="L21" s="390"/>
      <c r="M21" s="387"/>
    </row>
    <row r="22" spans="2:15">
      <c r="B22" s="137" t="s">
        <v>796</v>
      </c>
      <c r="C22" s="161">
        <v>4</v>
      </c>
      <c r="D22" s="138">
        <f>'POA 2023 MOD. 1'!R126</f>
        <v>8538500</v>
      </c>
      <c r="E22" s="138">
        <f>'POA 2023 MOD. 1'!S126</f>
        <v>0</v>
      </c>
      <c r="F22" s="138">
        <f>'POA 2023 MOD. 1'!T126</f>
        <v>0</v>
      </c>
      <c r="G22" s="138">
        <f>'POA 2023 MOD. 1'!U126</f>
        <v>0</v>
      </c>
      <c r="H22" s="138">
        <f>'POA 2023 MOD. 1'!V126</f>
        <v>8538500</v>
      </c>
      <c r="I22" s="138">
        <f>'POA 2023 MOD. 1'!W126</f>
        <v>0</v>
      </c>
      <c r="J22" s="138">
        <f>'POA 2023 MOD. 1'!X126</f>
        <v>0</v>
      </c>
      <c r="K22" s="138">
        <f>'POA 2023 MOD. 1'!Y126</f>
        <v>0</v>
      </c>
      <c r="L22" s="390"/>
      <c r="M22" s="387"/>
    </row>
    <row r="23" spans="2:15">
      <c r="B23" s="137" t="s">
        <v>807</v>
      </c>
      <c r="C23" s="161">
        <v>1</v>
      </c>
      <c r="D23" s="138">
        <f>'POA 2023 MOD. 1'!R128</f>
        <v>1600000</v>
      </c>
      <c r="E23" s="138">
        <f>'POA 2023 MOD. 1'!S128</f>
        <v>0</v>
      </c>
      <c r="F23" s="138">
        <f>'POA 2023 MOD. 1'!T128</f>
        <v>0</v>
      </c>
      <c r="G23" s="138">
        <f>'POA 2023 MOD. 1'!U128</f>
        <v>0</v>
      </c>
      <c r="H23" s="138">
        <f>'POA 2023 MOD. 1'!V128</f>
        <v>1600000</v>
      </c>
      <c r="I23" s="138">
        <f>'POA 2023 MOD. 1'!W128</f>
        <v>0</v>
      </c>
      <c r="J23" s="138">
        <f>'POA 2023 MOD. 1'!X128</f>
        <v>0</v>
      </c>
      <c r="K23" s="138">
        <f>'POA 2023 MOD. 1'!Y128</f>
        <v>0</v>
      </c>
      <c r="L23" s="390"/>
      <c r="M23" s="387"/>
    </row>
    <row r="24" spans="2:15" ht="25.5">
      <c r="B24" s="137" t="s">
        <v>812</v>
      </c>
      <c r="C24" s="161">
        <v>2</v>
      </c>
      <c r="D24" s="138">
        <f>'POA 2023 MOD. 1'!R133</f>
        <v>2236100.09</v>
      </c>
      <c r="E24" s="138">
        <f>'POA 2023 MOD. 1'!S133</f>
        <v>0</v>
      </c>
      <c r="F24" s="138">
        <f>'POA 2023 MOD. 1'!T133</f>
        <v>0</v>
      </c>
      <c r="G24" s="138">
        <f>'POA 2023 MOD. 1'!U133</f>
        <v>0</v>
      </c>
      <c r="H24" s="138">
        <f>'POA 2023 MOD. 1'!V133</f>
        <v>2236100.09</v>
      </c>
      <c r="I24" s="138">
        <f>'POA 2023 MOD. 1'!W133</f>
        <v>0</v>
      </c>
      <c r="J24" s="138">
        <f>'POA 2023 MOD. 1'!X133</f>
        <v>0</v>
      </c>
      <c r="K24" s="138">
        <f>'POA 2023 MOD. 1'!Y133</f>
        <v>0</v>
      </c>
      <c r="L24" s="390"/>
      <c r="M24" s="387"/>
    </row>
    <row r="25" spans="2:15" ht="25.5">
      <c r="B25" s="137" t="s">
        <v>881</v>
      </c>
      <c r="C25" s="161">
        <v>1</v>
      </c>
      <c r="D25" s="138">
        <f>'POA 2023 MOD. 1'!R136</f>
        <v>3500000</v>
      </c>
      <c r="E25" s="138">
        <f>'POA 2023 MOD. 1'!S136</f>
        <v>0</v>
      </c>
      <c r="F25" s="138">
        <f>'POA 2023 MOD. 1'!T136</f>
        <v>0</v>
      </c>
      <c r="G25" s="138">
        <f>'POA 2023 MOD. 1'!U136</f>
        <v>0</v>
      </c>
      <c r="H25" s="138">
        <f>'POA 2023 MOD. 1'!V136</f>
        <v>3500000</v>
      </c>
      <c r="I25" s="138">
        <f>'POA 2023 MOD. 1'!W136</f>
        <v>0</v>
      </c>
      <c r="J25" s="138">
        <f>'POA 2023 MOD. 1'!X136</f>
        <v>0</v>
      </c>
      <c r="K25" s="138">
        <f>'POA 2023 MOD. 1'!Y136</f>
        <v>0</v>
      </c>
      <c r="L25" s="390"/>
      <c r="M25" s="387"/>
    </row>
    <row r="26" spans="2:15" ht="25.5">
      <c r="B26" s="137" t="s">
        <v>882</v>
      </c>
      <c r="C26" s="161">
        <v>1</v>
      </c>
      <c r="D26" s="138">
        <f>'POA 2023 MOD. 1'!R139</f>
        <v>6523117.0559999999</v>
      </c>
      <c r="E26" s="138">
        <f>'POA 2023 MOD. 1'!S139</f>
        <v>0</v>
      </c>
      <c r="F26" s="138">
        <f>'POA 2023 MOD. 1'!T139</f>
        <v>0</v>
      </c>
      <c r="G26" s="138">
        <f>'POA 2023 MOD. 1'!U139</f>
        <v>0</v>
      </c>
      <c r="H26" s="138">
        <f>'POA 2023 MOD. 1'!V139</f>
        <v>6523117.0559999999</v>
      </c>
      <c r="I26" s="138">
        <f>'POA 2023 MOD. 1'!W139</f>
        <v>0</v>
      </c>
      <c r="J26" s="138">
        <f>'POA 2023 MOD. 1'!X139</f>
        <v>0</v>
      </c>
      <c r="K26" s="138">
        <f>'POA 2023 MOD. 1'!Y139</f>
        <v>0</v>
      </c>
      <c r="L26" s="390"/>
      <c r="M26" s="263" t="s">
        <v>986</v>
      </c>
    </row>
    <row r="27" spans="2:15">
      <c r="B27" s="139" t="s">
        <v>851</v>
      </c>
      <c r="C27" s="144">
        <f>SUM(C19:C26)</f>
        <v>50</v>
      </c>
      <c r="D27" s="375">
        <f>SUM(D19:D26)</f>
        <v>72596859.335999995</v>
      </c>
      <c r="E27" s="375">
        <f t="shared" ref="E27:K27" si="1">SUM(E19:E26)</f>
        <v>0</v>
      </c>
      <c r="F27" s="375">
        <f t="shared" si="1"/>
        <v>0</v>
      </c>
      <c r="G27" s="375">
        <f t="shared" si="1"/>
        <v>0</v>
      </c>
      <c r="H27" s="375">
        <f>SUM(H19:H26)</f>
        <v>72596859.335999995</v>
      </c>
      <c r="I27" s="375">
        <f t="shared" si="1"/>
        <v>0</v>
      </c>
      <c r="J27" s="375">
        <f t="shared" si="1"/>
        <v>0</v>
      </c>
      <c r="K27" s="375">
        <f t="shared" si="1"/>
        <v>0</v>
      </c>
      <c r="L27" s="391"/>
      <c r="M27" s="326">
        <f>H44-H27</f>
        <v>1994264.4839999974</v>
      </c>
      <c r="N27" s="188" t="s">
        <v>837</v>
      </c>
    </row>
    <row r="28" spans="2:15" ht="6" customHeight="1">
      <c r="L28" s="142"/>
      <c r="M28" s="101"/>
    </row>
    <row r="29" spans="2:15" ht="25.5" customHeight="1">
      <c r="B29" s="392" t="s">
        <v>883</v>
      </c>
      <c r="C29" s="393"/>
      <c r="D29" s="138">
        <f>'POA 2023 MOD. 1'!R143</f>
        <v>26679540.300000001</v>
      </c>
      <c r="E29" s="138">
        <f>'POA 2023 MOD. 1'!S143</f>
        <v>0</v>
      </c>
      <c r="F29" s="138">
        <f>'POA 2023 MOD. 1'!T143</f>
        <v>0</v>
      </c>
      <c r="G29" s="138">
        <f>'POA 2023 MOD. 1'!U143</f>
        <v>0</v>
      </c>
      <c r="H29" s="138">
        <f>'POA 2023 MOD. 1'!V143</f>
        <v>26679540.300000001</v>
      </c>
      <c r="I29" s="138">
        <f>'POA 2023 MOD. 1'!W143</f>
        <v>0</v>
      </c>
      <c r="J29" s="138">
        <f>'POA 2023 MOD. 1'!X143</f>
        <v>0</v>
      </c>
      <c r="K29" s="138">
        <f>'POA 2023 MOD. 1'!Y143</f>
        <v>0</v>
      </c>
    </row>
    <row r="30" spans="2:15" ht="9.75" customHeight="1">
      <c r="B30" s="146"/>
      <c r="C30" s="147"/>
      <c r="D30" s="147"/>
      <c r="E30" s="147"/>
      <c r="F30" s="147"/>
      <c r="G30" s="147"/>
      <c r="H30" s="147"/>
      <c r="I30" s="147"/>
      <c r="J30" s="147"/>
      <c r="K30" s="147"/>
      <c r="L30" s="145"/>
      <c r="M30" s="140"/>
      <c r="N30" s="141"/>
    </row>
    <row r="31" spans="2:15" ht="19.5" customHeight="1">
      <c r="B31" s="148" t="s">
        <v>852</v>
      </c>
      <c r="C31" s="144">
        <f>C27+C16</f>
        <v>97</v>
      </c>
      <c r="D31" s="370">
        <f t="shared" ref="D31:K31" si="2">D29+D27+D16</f>
        <v>150998080</v>
      </c>
      <c r="E31" s="370">
        <f t="shared" si="2"/>
        <v>0</v>
      </c>
      <c r="F31" s="370">
        <f t="shared" si="2"/>
        <v>0</v>
      </c>
      <c r="G31" s="370">
        <f t="shared" si="2"/>
        <v>0</v>
      </c>
      <c r="H31" s="370">
        <f t="shared" si="2"/>
        <v>150998080</v>
      </c>
      <c r="I31" s="370">
        <f t="shared" si="2"/>
        <v>0</v>
      </c>
      <c r="J31" s="370">
        <f t="shared" si="2"/>
        <v>0</v>
      </c>
      <c r="K31" s="370">
        <f t="shared" si="2"/>
        <v>0</v>
      </c>
      <c r="L31" s="133"/>
      <c r="O31" s="133"/>
    </row>
    <row r="32" spans="2:15" ht="9" customHeight="1">
      <c r="O32" s="133"/>
    </row>
    <row r="33" spans="2:15" ht="15.75" customHeight="1">
      <c r="B33" s="394" t="s">
        <v>853</v>
      </c>
      <c r="C33" s="394"/>
      <c r="D33" s="394"/>
      <c r="E33" s="394"/>
      <c r="F33" s="394"/>
      <c r="G33" s="394"/>
      <c r="H33" s="394"/>
      <c r="I33" s="394"/>
      <c r="J33" s="394"/>
      <c r="K33" s="394"/>
      <c r="O33" s="133"/>
    </row>
    <row r="34" spans="2:15" ht="45.75" customHeight="1">
      <c r="B34" s="149" t="s">
        <v>558</v>
      </c>
      <c r="C34" s="159">
        <v>14</v>
      </c>
      <c r="D34" s="138">
        <f>'POA 2023 MOD. 1'!R165</f>
        <v>24573160</v>
      </c>
      <c r="E34" s="138">
        <f>'POA 2023 MOD. 1'!S165</f>
        <v>0</v>
      </c>
      <c r="F34" s="138">
        <f>'POA 2023 MOD. 1'!T165</f>
        <v>24573160</v>
      </c>
      <c r="G34" s="138">
        <f>'POA 2023 MOD. 1'!U165</f>
        <v>0</v>
      </c>
      <c r="H34" s="138">
        <f>'POA 2023 MOD. 1'!V165</f>
        <v>0</v>
      </c>
      <c r="I34" s="138">
        <f>'POA 2023 MOD. 1'!W165</f>
        <v>0</v>
      </c>
      <c r="J34" s="138">
        <f>'POA 2023 MOD. 1'!X165</f>
        <v>0</v>
      </c>
      <c r="K34" s="138">
        <f>'POA 2023 MOD. 1'!Y165</f>
        <v>0</v>
      </c>
      <c r="L34" s="140"/>
      <c r="N34" s="141"/>
      <c r="O34" s="133"/>
    </row>
    <row r="35" spans="2:15" ht="9.75" customHeight="1">
      <c r="O35" s="133"/>
    </row>
    <row r="36" spans="2:15" ht="23.25" customHeight="1">
      <c r="B36" s="148" t="s">
        <v>854</v>
      </c>
      <c r="C36" s="144">
        <f>C34+C31</f>
        <v>111</v>
      </c>
      <c r="D36" s="150">
        <f>D34+D31</f>
        <v>175571240</v>
      </c>
      <c r="E36" s="150">
        <f t="shared" ref="E36:K36" si="3">E34+E31</f>
        <v>0</v>
      </c>
      <c r="F36" s="150">
        <f t="shared" si="3"/>
        <v>24573160</v>
      </c>
      <c r="G36" s="150">
        <f t="shared" si="3"/>
        <v>0</v>
      </c>
      <c r="H36" s="150">
        <f t="shared" si="3"/>
        <v>150998080</v>
      </c>
      <c r="I36" s="150">
        <f t="shared" si="3"/>
        <v>0</v>
      </c>
      <c r="J36" s="150">
        <f t="shared" si="3"/>
        <v>0</v>
      </c>
      <c r="K36" s="150">
        <f t="shared" si="3"/>
        <v>0</v>
      </c>
      <c r="L36" s="133"/>
    </row>
    <row r="37" spans="2:15" ht="7.5" customHeight="1"/>
    <row r="38" spans="2:15" ht="15.75" customHeight="1">
      <c r="B38" s="396" t="str">
        <f>'POA 2023 MOD. 1'!D175</f>
        <v>4. OBRAS A CANCELAR</v>
      </c>
      <c r="C38" s="396"/>
      <c r="D38" s="396"/>
      <c r="E38" s="396"/>
      <c r="F38" s="396"/>
      <c r="G38" s="396"/>
      <c r="H38" s="396"/>
      <c r="I38" s="396"/>
      <c r="J38" s="396"/>
      <c r="K38" s="396"/>
      <c r="O38" s="133"/>
    </row>
    <row r="39" spans="2:15">
      <c r="B39" s="137" t="str">
        <f>'POA 2023 MOD. 1'!D176</f>
        <v>FAISMUN (ANTES FISM-DF)</v>
      </c>
      <c r="C39" s="256">
        <v>9</v>
      </c>
      <c r="D39" s="162">
        <f>SUM('POA 2023 MOD. 1'!R177:R185)</f>
        <v>12842448.109999999</v>
      </c>
      <c r="E39" s="162">
        <f>SUM('POA 2023 MOD. 1'!S177:S185)</f>
        <v>0</v>
      </c>
      <c r="F39" s="162">
        <f>SUM('POA 2023 MOD. 1'!T177:T185)</f>
        <v>0</v>
      </c>
      <c r="G39" s="162">
        <f>SUM('POA 2023 MOD. 1'!U177:U185)</f>
        <v>0</v>
      </c>
      <c r="H39" s="162">
        <f>SUM('POA 2023 MOD. 1'!V177:V185)</f>
        <v>12842448.109999999</v>
      </c>
      <c r="I39" s="162">
        <f>SUM('POA 2023 MOD. 1'!W177:W185)</f>
        <v>0</v>
      </c>
      <c r="J39" s="162">
        <f>SUM('POA 2023 MOD. 1'!X177:X185)</f>
        <v>0</v>
      </c>
      <c r="K39" s="162">
        <f>SUM('POA 2023 MOD. 1'!Y177:Y185)</f>
        <v>0</v>
      </c>
    </row>
    <row r="40" spans="2:15">
      <c r="B40" s="137" t="str">
        <f>'POA 2023 MOD. 1'!D186</f>
        <v>FAEISPUM</v>
      </c>
      <c r="C40" s="256">
        <v>3</v>
      </c>
      <c r="D40" s="162">
        <f>SUM('POA 2023 MOD. 1'!R187:R189)</f>
        <v>9276600</v>
      </c>
      <c r="E40" s="162">
        <f>SUM('POA 2023 MOD. 1'!S187:S189)</f>
        <v>0</v>
      </c>
      <c r="F40" s="162">
        <f>SUM('POA 2023 MOD. 1'!T187:T189)</f>
        <v>9276600</v>
      </c>
      <c r="G40" s="162">
        <f>SUM('POA 2023 MOD. 1'!U187:U189)</f>
        <v>0</v>
      </c>
      <c r="H40" s="162">
        <f>SUM('POA 2023 MOD. 1'!V187:V189)</f>
        <v>0</v>
      </c>
      <c r="I40" s="162">
        <f>SUM('POA 2023 MOD. 1'!W187:W189)</f>
        <v>0</v>
      </c>
      <c r="J40" s="162">
        <f>SUM('POA 2023 MOD. 1'!X187:X189)</f>
        <v>0</v>
      </c>
      <c r="K40" s="162">
        <f>SUM('POA 2023 MOD. 1'!Y187:Y189)</f>
        <v>0</v>
      </c>
    </row>
    <row r="41" spans="2:15">
      <c r="E41" s="151"/>
    </row>
    <row r="42" spans="2:15">
      <c r="B42" s="257" t="s">
        <v>1030</v>
      </c>
      <c r="D42" s="257" t="s">
        <v>1031</v>
      </c>
      <c r="E42" s="151"/>
      <c r="F42" s="395" t="s">
        <v>1038</v>
      </c>
      <c r="G42" s="395"/>
      <c r="H42" s="395"/>
    </row>
    <row r="43" spans="2:15">
      <c r="B43" s="256" t="s">
        <v>855</v>
      </c>
      <c r="D43" s="157">
        <v>150998080</v>
      </c>
      <c r="E43" s="134"/>
      <c r="F43" s="386" t="s">
        <v>1036</v>
      </c>
      <c r="G43" s="386"/>
      <c r="H43" s="162">
        <f>D45*0.4</f>
        <v>49727415.880000003</v>
      </c>
      <c r="I43" s="264"/>
    </row>
    <row r="44" spans="2:15">
      <c r="B44" s="256" t="s">
        <v>1092</v>
      </c>
      <c r="D44" s="157">
        <f>H29</f>
        <v>26679540.300000001</v>
      </c>
      <c r="E44" s="134"/>
      <c r="F44" s="386" t="s">
        <v>1037</v>
      </c>
      <c r="G44" s="386"/>
      <c r="H44" s="162">
        <f>D45*0.6</f>
        <v>74591123.819999993</v>
      </c>
    </row>
    <row r="45" spans="2:15">
      <c r="B45" s="256" t="s">
        <v>918</v>
      </c>
      <c r="D45" s="267">
        <f>D43-D44</f>
        <v>124318539.7</v>
      </c>
      <c r="E45" s="134"/>
      <c r="G45" s="142" t="s">
        <v>902</v>
      </c>
      <c r="H45" s="266">
        <f>SUM(H43:H44)</f>
        <v>124318539.69999999</v>
      </c>
    </row>
    <row r="46" spans="2:15">
      <c r="B46" s="256" t="s">
        <v>892</v>
      </c>
      <c r="D46" s="157">
        <f>H31</f>
        <v>150998080</v>
      </c>
      <c r="E46" s="134"/>
      <c r="F46" s="395" t="s">
        <v>1035</v>
      </c>
      <c r="G46" s="395"/>
      <c r="H46" s="395"/>
    </row>
    <row r="47" spans="2:15">
      <c r="B47" s="256" t="s">
        <v>1034</v>
      </c>
      <c r="D47" s="259">
        <f>D43*0.072</f>
        <v>10871861.76</v>
      </c>
      <c r="F47" s="386" t="s">
        <v>1036</v>
      </c>
      <c r="G47" s="386"/>
      <c r="H47" s="265">
        <f>D47*0.4</f>
        <v>4348744.7039999999</v>
      </c>
    </row>
    <row r="48" spans="2:15" ht="18">
      <c r="B48" s="256" t="s">
        <v>875</v>
      </c>
      <c r="D48" s="260">
        <f>D43-D46</f>
        <v>0</v>
      </c>
      <c r="F48" s="386" t="s">
        <v>1037</v>
      </c>
      <c r="G48" s="386"/>
      <c r="H48" s="265">
        <f>D47*0.6</f>
        <v>6523117.0559999999</v>
      </c>
    </row>
    <row r="49" spans="2:11">
      <c r="B49" s="134"/>
      <c r="D49" s="151"/>
      <c r="E49" s="153"/>
      <c r="G49" s="142" t="s">
        <v>1039</v>
      </c>
      <c r="H49" s="266">
        <f>SUM(H47:H48)</f>
        <v>10871861.76</v>
      </c>
    </row>
    <row r="50" spans="2:11">
      <c r="B50" s="256" t="s">
        <v>856</v>
      </c>
      <c r="D50" s="158">
        <v>24573160</v>
      </c>
      <c r="E50" s="153"/>
    </row>
    <row r="51" spans="2:11">
      <c r="B51" s="256" t="s">
        <v>876</v>
      </c>
      <c r="D51" s="261">
        <f>D34-D50</f>
        <v>0</v>
      </c>
      <c r="E51" s="153"/>
    </row>
    <row r="52" spans="2:11">
      <c r="D52" s="151"/>
      <c r="E52" s="153"/>
      <c r="F52" s="153"/>
    </row>
    <row r="53" spans="2:11">
      <c r="B53" s="256" t="s">
        <v>1032</v>
      </c>
      <c r="C53" s="258">
        <v>0.03</v>
      </c>
      <c r="D53" s="262">
        <f>D43*C53</f>
        <v>4529942.3999999994</v>
      </c>
      <c r="E53" s="153"/>
      <c r="F53" s="153"/>
    </row>
    <row r="54" spans="2:11">
      <c r="B54" s="256" t="s">
        <v>1033</v>
      </c>
      <c r="C54" s="258">
        <v>0.02</v>
      </c>
      <c r="D54" s="262">
        <f>D43*C54</f>
        <v>3019961.6</v>
      </c>
      <c r="E54" s="153"/>
      <c r="F54" s="153"/>
    </row>
    <row r="55" spans="2:11">
      <c r="D55" s="151"/>
      <c r="E55" s="153"/>
      <c r="F55" s="153"/>
    </row>
    <row r="56" spans="2:11">
      <c r="D56" s="151"/>
      <c r="E56" s="151"/>
      <c r="F56" s="151"/>
    </row>
    <row r="58" spans="2:11" ht="33.75" customHeight="1">
      <c r="B58" s="137" t="s">
        <v>817</v>
      </c>
      <c r="C58" s="161">
        <v>1</v>
      </c>
      <c r="D58" s="138">
        <f>'POA 2023 MOD. 1'!R112</f>
        <v>704268</v>
      </c>
      <c r="E58" s="138">
        <f>'POA 2023 MOD. 1'!S112</f>
        <v>0</v>
      </c>
      <c r="F58" s="138">
        <f>'POA 2023 MOD. 1'!V112</f>
        <v>704268</v>
      </c>
      <c r="G58" s="138">
        <f>'POA 2023 MOD. 1'!U112</f>
        <v>0</v>
      </c>
      <c r="H58" s="138" t="e">
        <f>'POA 2023 MOD. 1'!#REF!</f>
        <v>#REF!</v>
      </c>
      <c r="I58" s="138">
        <f>'POA 2023 MOD. 1'!W112</f>
        <v>0</v>
      </c>
      <c r="J58" s="138">
        <f>'POA 2023 MOD. 1'!X112</f>
        <v>0</v>
      </c>
      <c r="K58" s="138">
        <f>'POA 2023 MOD. 1'!Y112</f>
        <v>0</v>
      </c>
    </row>
    <row r="60" spans="2:11" ht="26.25" customHeight="1">
      <c r="B60" s="268" t="s">
        <v>1011</v>
      </c>
      <c r="D60" s="250">
        <v>162056307</v>
      </c>
    </row>
    <row r="61" spans="2:11">
      <c r="B61" s="268" t="s">
        <v>1040</v>
      </c>
      <c r="D61" s="151">
        <f>D36-D60</f>
        <v>13514933</v>
      </c>
    </row>
    <row r="63" spans="2:11">
      <c r="D63" s="154"/>
    </row>
    <row r="64" spans="2:11">
      <c r="D64" s="155"/>
    </row>
    <row r="65" spans="2:20">
      <c r="D65" s="155"/>
      <c r="E65" s="134"/>
    </row>
    <row r="66" spans="2:20">
      <c r="D66" s="155"/>
      <c r="E66" s="134"/>
      <c r="T66" s="101">
        <f>SUM(T34:T65)</f>
        <v>0</v>
      </c>
    </row>
    <row r="67" spans="2:20">
      <c r="D67" s="155"/>
      <c r="E67" s="134"/>
    </row>
    <row r="68" spans="2:20">
      <c r="D68" s="155"/>
    </row>
    <row r="69" spans="2:20">
      <c r="D69" s="155"/>
    </row>
    <row r="70" spans="2:20">
      <c r="D70" s="155"/>
    </row>
    <row r="71" spans="2:20">
      <c r="D71" s="155"/>
      <c r="T71" s="101">
        <f>SUM(T68:T70)</f>
        <v>0</v>
      </c>
    </row>
    <row r="72" spans="2:20">
      <c r="D72" s="155"/>
    </row>
    <row r="73" spans="2:20">
      <c r="D73" s="155"/>
    </row>
    <row r="74" spans="2:20">
      <c r="D74" s="152"/>
      <c r="T74" s="101">
        <f>SUM(T73)</f>
        <v>0</v>
      </c>
    </row>
    <row r="75" spans="2:20">
      <c r="T75" s="101">
        <f>T74+T71+T66+T32+T26+T21+T14</f>
        <v>0</v>
      </c>
    </row>
    <row r="77" spans="2:20">
      <c r="B77" s="142"/>
    </row>
    <row r="78" spans="2:20">
      <c r="B78" s="142"/>
    </row>
    <row r="111" spans="20:20">
      <c r="T111" s="101">
        <f>SUM(T79:T110)</f>
        <v>0</v>
      </c>
    </row>
    <row r="117" spans="20:20">
      <c r="T117" s="101">
        <f>SUM(T113:T116)</f>
        <v>0</v>
      </c>
    </row>
    <row r="123" spans="20:20">
      <c r="T123" s="101">
        <f>SUM(T119:T122)</f>
        <v>0</v>
      </c>
    </row>
    <row r="125" spans="20:20" ht="48.75" customHeight="1"/>
    <row r="126" spans="20:20">
      <c r="T126" s="101">
        <f>SUM(T125)</f>
        <v>0</v>
      </c>
    </row>
    <row r="130" spans="20:20">
      <c r="T130" s="101">
        <f>SUM(T128:T129)</f>
        <v>0</v>
      </c>
    </row>
    <row r="132" spans="20:20" ht="76.5" customHeight="1">
      <c r="T132" s="101">
        <v>4000000</v>
      </c>
    </row>
    <row r="133" spans="20:20">
      <c r="T133" s="101">
        <f>SUM(T132)</f>
        <v>4000000</v>
      </c>
    </row>
    <row r="136" spans="20:20">
      <c r="T136" s="101">
        <f>SUM(T135)</f>
        <v>0</v>
      </c>
    </row>
    <row r="137" spans="20:20">
      <c r="T137" s="101">
        <f>T136+T133+T130+T126+T123+T117+T111</f>
        <v>4000000</v>
      </c>
    </row>
    <row r="141" spans="20:20">
      <c r="T141" s="101">
        <f>SUM(T140)</f>
        <v>0</v>
      </c>
    </row>
    <row r="143" spans="20:20">
      <c r="T143" s="101">
        <f>T141+T137+T75</f>
        <v>4000000</v>
      </c>
    </row>
    <row r="145" spans="16:23">
      <c r="R145" s="101">
        <v>1111000</v>
      </c>
    </row>
    <row r="146" spans="16:23">
      <c r="R146" s="101">
        <v>2314000</v>
      </c>
    </row>
    <row r="147" spans="16:23">
      <c r="R147" s="101">
        <v>2318000</v>
      </c>
    </row>
    <row r="148" spans="16:23">
      <c r="R148" s="101">
        <v>2317000</v>
      </c>
    </row>
    <row r="149" spans="16:23">
      <c r="R149" s="101">
        <v>2319000</v>
      </c>
    </row>
    <row r="150" spans="16:23">
      <c r="R150" s="101">
        <v>2318000</v>
      </c>
    </row>
    <row r="151" spans="16:23">
      <c r="R151" s="101">
        <v>580000</v>
      </c>
    </row>
    <row r="153" spans="16:23">
      <c r="R153" s="101">
        <v>1737800</v>
      </c>
    </row>
    <row r="154" spans="16:23">
      <c r="P154" s="163">
        <f>SUM(P145:P153)</f>
        <v>0</v>
      </c>
      <c r="Q154" s="163"/>
      <c r="R154" s="163">
        <f>SUM(R145:R153)</f>
        <v>15014800</v>
      </c>
      <c r="S154" s="163"/>
      <c r="T154" s="163"/>
      <c r="U154" s="163"/>
      <c r="V154" s="163"/>
      <c r="W154" s="163"/>
    </row>
    <row r="161" spans="16:18">
      <c r="P161" s="101">
        <f>SUM(P156:P160)</f>
        <v>0</v>
      </c>
      <c r="R161" s="101">
        <f>SUM(R156:R160)</f>
        <v>0</v>
      </c>
    </row>
    <row r="162" spans="16:18">
      <c r="P162" s="101">
        <f>P161+P154</f>
        <v>0</v>
      </c>
      <c r="R162" s="101">
        <f>R161+R154</f>
        <v>15014800</v>
      </c>
    </row>
  </sheetData>
  <mergeCells count="20">
    <mergeCell ref="F47:G47"/>
    <mergeCell ref="F48:G48"/>
    <mergeCell ref="M18:M25"/>
    <mergeCell ref="M8:M14"/>
    <mergeCell ref="B8:K8"/>
    <mergeCell ref="L8:L16"/>
    <mergeCell ref="B18:K18"/>
    <mergeCell ref="L18:L27"/>
    <mergeCell ref="B29:C29"/>
    <mergeCell ref="B33:K33"/>
    <mergeCell ref="F43:G43"/>
    <mergeCell ref="F44:G44"/>
    <mergeCell ref="F42:H42"/>
    <mergeCell ref="B38:K38"/>
    <mergeCell ref="F46:H46"/>
    <mergeCell ref="B1:M1"/>
    <mergeCell ref="B2:M2"/>
    <mergeCell ref="B3:M3"/>
    <mergeCell ref="B4:M4"/>
    <mergeCell ref="B5:M5"/>
  </mergeCells>
  <printOptions horizontalCentered="1"/>
  <pageMargins left="0.31496062992125984" right="0.31496062992125984" top="0.78740157480314965" bottom="0.78740157480314965" header="0.31496062992125984" footer="0.31496062992125984"/>
  <pageSetup paperSize="5" scale="70" orientation="landscape" r:id="rId1"/>
  <headerFooter differentFirst="1">
    <oddFooter>&amp;C&amp;P de &amp;N</oddFooter>
  </headerFooter>
  <rowBreaks count="1" manualBreakCount="1">
    <brk id="32" max="1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FFFF"/>
  </sheetPr>
  <dimension ref="A1:HN226"/>
  <sheetViews>
    <sheetView view="pageBreakPreview" zoomScale="80" zoomScaleNormal="70" zoomScaleSheetLayoutView="80" workbookViewId="0">
      <pane xSplit="4" ySplit="8" topLeftCell="J187" activePane="bottomRight" state="frozen"/>
      <selection activeCell="T18" sqref="T18"/>
      <selection pane="topRight" activeCell="T18" sqref="T18"/>
      <selection pane="bottomLeft" activeCell="T18" sqref="T18"/>
      <selection pane="bottomRight" activeCell="T18" sqref="T18"/>
    </sheetView>
  </sheetViews>
  <sheetFormatPr baseColWidth="10" defaultColWidth="11" defaultRowHeight="23.25"/>
  <cols>
    <col min="1" max="1" width="9.875" hidden="1" customWidth="1"/>
    <col min="2" max="2" width="1.5" customWidth="1"/>
    <col min="3" max="3" width="7" customWidth="1"/>
    <col min="4" max="4" width="8.125" customWidth="1"/>
    <col min="5" max="5" width="8.5" customWidth="1"/>
    <col min="6" max="6" width="19" customWidth="1"/>
    <col min="7" max="7" width="12.25" customWidth="1"/>
    <col min="8" max="8" width="19.375" customWidth="1"/>
    <col min="9" max="9" width="18.5" customWidth="1"/>
    <col min="10" max="10" width="14.75" customWidth="1"/>
    <col min="11" max="11" width="8.625" style="83" customWidth="1"/>
    <col min="12" max="12" width="22.75" style="224" customWidth="1"/>
    <col min="13" max="13" width="16.375" style="224" customWidth="1"/>
    <col min="14" max="14" width="15.625" style="224" customWidth="1"/>
    <col min="15" max="15" width="12.25" style="225" customWidth="1"/>
    <col min="16" max="16" width="18.625" style="224" customWidth="1"/>
    <col min="17" max="17" width="14.875" style="224" customWidth="1"/>
    <col min="18" max="18" width="19.125" style="224" customWidth="1"/>
    <col min="19" max="19" width="12.875" style="224" customWidth="1"/>
    <col min="20" max="20" width="17" style="224" customWidth="1"/>
    <col min="21" max="21" width="10.125" style="224" customWidth="1"/>
    <col min="22" max="22" width="17" style="226" customWidth="1"/>
    <col min="23" max="23" width="10.875" style="224" customWidth="1"/>
    <col min="24" max="24" width="12.5" style="224" customWidth="1"/>
    <col min="25" max="25" width="9.875" style="224" customWidth="1"/>
    <col min="26" max="26" width="29.5" style="101" customWidth="1"/>
    <col min="27" max="27" width="1.125" style="174" customWidth="1"/>
    <col min="28" max="33" width="10.25" hidden="1" customWidth="1"/>
    <col min="34" max="34" width="16.25" customWidth="1"/>
  </cols>
  <sheetData>
    <row r="1" spans="1:27" s="1" customFormat="1" ht="39" customHeight="1">
      <c r="C1" s="397" t="s">
        <v>29</v>
      </c>
      <c r="D1" s="398"/>
      <c r="E1" s="398"/>
      <c r="F1" s="398"/>
      <c r="G1" s="398"/>
      <c r="H1" s="398"/>
      <c r="I1" s="398"/>
      <c r="J1" s="398"/>
      <c r="K1" s="398"/>
      <c r="L1" s="398"/>
      <c r="M1" s="398"/>
      <c r="N1" s="398"/>
      <c r="O1" s="398"/>
      <c r="P1" s="398"/>
      <c r="Q1" s="398"/>
      <c r="R1" s="398"/>
      <c r="S1" s="398"/>
      <c r="T1" s="398"/>
      <c r="U1" s="398"/>
      <c r="V1" s="398"/>
      <c r="W1" s="398"/>
      <c r="X1" s="398"/>
      <c r="Y1" s="399"/>
      <c r="Z1" s="332"/>
      <c r="AA1" s="270"/>
    </row>
    <row r="2" spans="1:27" s="1" customFormat="1" ht="41.25" customHeight="1">
      <c r="C2" s="400" t="s">
        <v>561</v>
      </c>
      <c r="D2" s="401"/>
      <c r="E2" s="401"/>
      <c r="F2" s="401"/>
      <c r="G2" s="401"/>
      <c r="H2" s="401"/>
      <c r="I2" s="401"/>
      <c r="J2" s="401"/>
      <c r="K2" s="401"/>
      <c r="L2" s="401"/>
      <c r="M2" s="401"/>
      <c r="N2" s="401"/>
      <c r="O2" s="401"/>
      <c r="P2" s="401"/>
      <c r="Q2" s="401"/>
      <c r="R2" s="401"/>
      <c r="S2" s="401"/>
      <c r="T2" s="401"/>
      <c r="U2" s="401"/>
      <c r="V2" s="401"/>
      <c r="W2" s="401"/>
      <c r="X2" s="401"/>
      <c r="Y2" s="402"/>
      <c r="Z2" s="333"/>
      <c r="AA2" s="270"/>
    </row>
    <row r="3" spans="1:27" s="1" customFormat="1" ht="12" customHeight="1">
      <c r="C3" s="276"/>
      <c r="D3" s="327"/>
      <c r="E3" s="328"/>
      <c r="F3" s="328"/>
      <c r="G3" s="328"/>
      <c r="H3" s="328" t="s">
        <v>396</v>
      </c>
      <c r="I3" s="328" t="s">
        <v>396</v>
      </c>
      <c r="J3" s="327"/>
      <c r="K3" s="329"/>
      <c r="L3" s="330"/>
      <c r="M3" s="330"/>
      <c r="N3" s="330"/>
      <c r="O3" s="331"/>
      <c r="P3" s="330"/>
      <c r="Q3" s="330"/>
      <c r="R3" s="192"/>
      <c r="S3" s="192"/>
      <c r="T3" s="192"/>
      <c r="U3" s="192"/>
      <c r="V3" s="193"/>
      <c r="W3" s="193"/>
      <c r="X3" s="193"/>
      <c r="Y3" s="269"/>
      <c r="Z3" s="269"/>
      <c r="AA3" s="270"/>
    </row>
    <row r="4" spans="1:27" s="1" customFormat="1" ht="30" customHeight="1">
      <c r="C4" s="403" t="s">
        <v>1015</v>
      </c>
      <c r="D4" s="404"/>
      <c r="E4" s="404"/>
      <c r="F4" s="404"/>
      <c r="G4" s="404"/>
      <c r="H4" s="404"/>
      <c r="I4" s="404"/>
      <c r="J4" s="404"/>
      <c r="K4" s="404"/>
      <c r="L4" s="404"/>
      <c r="M4" s="404"/>
      <c r="N4" s="404"/>
      <c r="O4" s="404"/>
      <c r="P4" s="404"/>
      <c r="Q4" s="404"/>
      <c r="R4" s="404"/>
      <c r="S4" s="404"/>
      <c r="T4" s="404"/>
      <c r="U4" s="404"/>
      <c r="V4" s="404"/>
      <c r="W4" s="404"/>
      <c r="X4" s="404"/>
      <c r="Y4" s="405"/>
      <c r="Z4" s="334"/>
      <c r="AA4" s="270"/>
    </row>
    <row r="5" spans="1:27" s="1" customFormat="1">
      <c r="C5" s="277"/>
      <c r="D5" s="100"/>
      <c r="E5" s="100"/>
      <c r="F5" s="100"/>
      <c r="G5" s="100"/>
      <c r="H5" s="100"/>
      <c r="I5" s="100"/>
      <c r="J5" s="100"/>
      <c r="K5" s="108"/>
      <c r="L5" s="194"/>
      <c r="M5" s="194"/>
      <c r="N5" s="194"/>
      <c r="O5" s="195"/>
      <c r="P5" s="194"/>
      <c r="Q5" s="194"/>
      <c r="R5" s="194"/>
      <c r="S5" s="194"/>
      <c r="T5" s="194"/>
      <c r="U5" s="194"/>
      <c r="V5" s="196"/>
      <c r="W5" s="194"/>
      <c r="X5" s="194"/>
      <c r="Y5" s="197"/>
      <c r="Z5" s="197"/>
      <c r="AA5" s="270"/>
    </row>
    <row r="6" spans="1:27" s="1" customFormat="1" ht="22.5" customHeight="1">
      <c r="C6" s="406" t="s">
        <v>987</v>
      </c>
      <c r="D6" s="406" t="s">
        <v>17</v>
      </c>
      <c r="E6" s="406" t="s">
        <v>579</v>
      </c>
      <c r="F6" s="406" t="s">
        <v>390</v>
      </c>
      <c r="G6" s="406" t="s">
        <v>372</v>
      </c>
      <c r="H6" s="406" t="s">
        <v>30</v>
      </c>
      <c r="I6" s="406" t="s">
        <v>18</v>
      </c>
      <c r="J6" s="406" t="s">
        <v>19</v>
      </c>
      <c r="K6" s="406" t="s">
        <v>388</v>
      </c>
      <c r="L6" s="406" t="s">
        <v>20</v>
      </c>
      <c r="M6" s="406" t="s">
        <v>21</v>
      </c>
      <c r="N6" s="406" t="s">
        <v>556</v>
      </c>
      <c r="O6" s="406" t="s">
        <v>22</v>
      </c>
      <c r="P6" s="406"/>
      <c r="Q6" s="406"/>
      <c r="R6" s="427" t="s">
        <v>28</v>
      </c>
      <c r="S6" s="427"/>
      <c r="T6" s="427"/>
      <c r="U6" s="427"/>
      <c r="V6" s="427"/>
      <c r="W6" s="427"/>
      <c r="X6" s="427"/>
      <c r="Y6" s="427"/>
      <c r="Z6" s="416" t="s">
        <v>416</v>
      </c>
      <c r="AA6" s="270"/>
    </row>
    <row r="7" spans="1:27" s="1" customFormat="1" ht="22.5" customHeight="1">
      <c r="C7" s="407"/>
      <c r="D7" s="407"/>
      <c r="E7" s="407"/>
      <c r="F7" s="407"/>
      <c r="G7" s="407"/>
      <c r="H7" s="407"/>
      <c r="I7" s="407"/>
      <c r="J7" s="407"/>
      <c r="K7" s="407"/>
      <c r="L7" s="407"/>
      <c r="M7" s="407"/>
      <c r="N7" s="407"/>
      <c r="O7" s="409" t="s">
        <v>14</v>
      </c>
      <c r="P7" s="407" t="s">
        <v>13</v>
      </c>
      <c r="Q7" s="407" t="s">
        <v>389</v>
      </c>
      <c r="R7" s="428" t="s">
        <v>23</v>
      </c>
      <c r="S7" s="428" t="s">
        <v>24</v>
      </c>
      <c r="T7" s="428" t="s">
        <v>27</v>
      </c>
      <c r="U7" s="428"/>
      <c r="V7" s="428" t="s">
        <v>26</v>
      </c>
      <c r="W7" s="428"/>
      <c r="X7" s="428" t="s">
        <v>578</v>
      </c>
      <c r="Y7" s="428" t="s">
        <v>397</v>
      </c>
      <c r="Z7" s="417"/>
      <c r="AA7" s="270"/>
    </row>
    <row r="8" spans="1:27" s="1" customFormat="1" ht="41.25" customHeight="1">
      <c r="C8" s="408"/>
      <c r="D8" s="408"/>
      <c r="E8" s="408"/>
      <c r="F8" s="408"/>
      <c r="G8" s="408"/>
      <c r="H8" s="408"/>
      <c r="I8" s="408"/>
      <c r="J8" s="408"/>
      <c r="K8" s="408"/>
      <c r="L8" s="408"/>
      <c r="M8" s="408"/>
      <c r="N8" s="408"/>
      <c r="O8" s="410"/>
      <c r="P8" s="408"/>
      <c r="Q8" s="408"/>
      <c r="R8" s="429"/>
      <c r="S8" s="429"/>
      <c r="T8" s="376" t="s">
        <v>25</v>
      </c>
      <c r="U8" s="376" t="s">
        <v>26</v>
      </c>
      <c r="V8" s="376" t="s">
        <v>860</v>
      </c>
      <c r="W8" s="376" t="s">
        <v>555</v>
      </c>
      <c r="X8" s="429"/>
      <c r="Y8" s="429"/>
      <c r="Z8" s="418"/>
      <c r="AA8" s="270"/>
    </row>
    <row r="9" spans="1:27" s="1" customFormat="1" ht="29.25" customHeight="1">
      <c r="C9" s="335"/>
      <c r="D9" s="336" t="s">
        <v>600</v>
      </c>
      <c r="E9" s="336"/>
      <c r="F9" s="336"/>
      <c r="G9" s="336"/>
      <c r="H9" s="337"/>
      <c r="I9" s="337"/>
      <c r="J9" s="338"/>
      <c r="K9" s="339"/>
      <c r="L9" s="340"/>
      <c r="M9" s="340"/>
      <c r="N9" s="340"/>
      <c r="O9" s="341"/>
      <c r="P9" s="340"/>
      <c r="Q9" s="340"/>
      <c r="R9" s="342"/>
      <c r="S9" s="342"/>
      <c r="T9" s="342"/>
      <c r="U9" s="342"/>
      <c r="V9" s="343"/>
      <c r="W9" s="342"/>
      <c r="X9" s="342"/>
      <c r="Y9" s="342"/>
      <c r="Z9" s="232"/>
      <c r="AA9" s="270"/>
    </row>
    <row r="10" spans="1:27" s="114" customFormat="1">
      <c r="C10" s="353"/>
      <c r="D10" s="354" t="s">
        <v>601</v>
      </c>
      <c r="E10" s="354"/>
      <c r="F10" s="354"/>
      <c r="G10" s="355"/>
      <c r="H10" s="356"/>
      <c r="I10" s="356"/>
      <c r="J10" s="356"/>
      <c r="K10" s="357"/>
      <c r="L10" s="356"/>
      <c r="M10" s="356"/>
      <c r="N10" s="356"/>
      <c r="O10" s="358"/>
      <c r="P10" s="359"/>
      <c r="Q10" s="359"/>
      <c r="R10" s="360"/>
      <c r="S10" s="360"/>
      <c r="T10" s="360"/>
      <c r="U10" s="360"/>
      <c r="V10" s="361"/>
      <c r="W10" s="360"/>
      <c r="X10" s="360"/>
      <c r="Y10" s="360"/>
      <c r="Z10" s="280"/>
      <c r="AA10" s="271"/>
    </row>
    <row r="11" spans="1:27" s="114" customFormat="1" ht="84.95" customHeight="1">
      <c r="C11" s="249">
        <v>1</v>
      </c>
      <c r="D11" s="105" t="s">
        <v>602</v>
      </c>
      <c r="E11" s="105">
        <v>1</v>
      </c>
      <c r="F11" s="102" t="s">
        <v>15</v>
      </c>
      <c r="G11" s="124" t="s">
        <v>98</v>
      </c>
      <c r="H11" s="102" t="s">
        <v>15</v>
      </c>
      <c r="I11" s="102" t="s">
        <v>603</v>
      </c>
      <c r="J11" s="123" t="s">
        <v>39</v>
      </c>
      <c r="K11" s="231" t="s">
        <v>417</v>
      </c>
      <c r="L11" s="112" t="s">
        <v>604</v>
      </c>
      <c r="M11" s="111" t="s">
        <v>652</v>
      </c>
      <c r="N11" s="111" t="s">
        <v>42</v>
      </c>
      <c r="O11" s="234">
        <v>1</v>
      </c>
      <c r="P11" s="111" t="s">
        <v>36</v>
      </c>
      <c r="Q11" s="111">
        <v>2000</v>
      </c>
      <c r="R11" s="296">
        <f>SUM(S11:Y11)</f>
        <v>1100000</v>
      </c>
      <c r="S11" s="297">
        <v>0</v>
      </c>
      <c r="T11" s="297">
        <v>0</v>
      </c>
      <c r="U11" s="297">
        <v>0</v>
      </c>
      <c r="V11" s="295">
        <v>1100000</v>
      </c>
      <c r="W11" s="297">
        <v>0</v>
      </c>
      <c r="X11" s="297">
        <v>0</v>
      </c>
      <c r="Y11" s="297">
        <v>0</v>
      </c>
      <c r="Z11" s="111" t="s">
        <v>1017</v>
      </c>
      <c r="AA11" s="271"/>
    </row>
    <row r="12" spans="1:27" s="114" customFormat="1" ht="84.95" customHeight="1">
      <c r="C12" s="249">
        <v>3</v>
      </c>
      <c r="D12" s="105" t="s">
        <v>608</v>
      </c>
      <c r="E12" s="105">
        <v>1</v>
      </c>
      <c r="F12" s="102" t="s">
        <v>7</v>
      </c>
      <c r="G12" s="124" t="s">
        <v>49</v>
      </c>
      <c r="H12" s="102" t="s">
        <v>7</v>
      </c>
      <c r="I12" s="102" t="s">
        <v>609</v>
      </c>
      <c r="J12" s="123" t="s">
        <v>41</v>
      </c>
      <c r="K12" s="231" t="s">
        <v>417</v>
      </c>
      <c r="L12" s="112" t="s">
        <v>607</v>
      </c>
      <c r="M12" s="111" t="s">
        <v>33</v>
      </c>
      <c r="N12" s="111" t="s">
        <v>562</v>
      </c>
      <c r="O12" s="234">
        <v>330</v>
      </c>
      <c r="P12" s="111" t="s">
        <v>610</v>
      </c>
      <c r="Q12" s="111">
        <v>200</v>
      </c>
      <c r="R12" s="296">
        <f t="shared" ref="R12" si="0">SUM(S12:Y12)</f>
        <v>500000</v>
      </c>
      <c r="S12" s="297">
        <v>0</v>
      </c>
      <c r="T12" s="297">
        <v>0</v>
      </c>
      <c r="U12" s="297">
        <v>0</v>
      </c>
      <c r="V12" s="295">
        <v>500000</v>
      </c>
      <c r="W12" s="297">
        <v>0</v>
      </c>
      <c r="X12" s="297">
        <v>0</v>
      </c>
      <c r="Y12" s="297">
        <v>0</v>
      </c>
      <c r="Z12" s="111" t="s">
        <v>1016</v>
      </c>
      <c r="AA12" s="271"/>
    </row>
    <row r="13" spans="1:27" s="167" customFormat="1" ht="84.95" customHeight="1">
      <c r="A13" s="114"/>
      <c r="B13" s="114"/>
      <c r="C13" s="249">
        <v>2</v>
      </c>
      <c r="D13" s="105" t="s">
        <v>944</v>
      </c>
      <c r="E13" s="105">
        <v>1</v>
      </c>
      <c r="F13" s="102" t="s">
        <v>1</v>
      </c>
      <c r="G13" s="323" t="s">
        <v>56</v>
      </c>
      <c r="H13" s="102" t="s">
        <v>923</v>
      </c>
      <c r="I13" s="102" t="s">
        <v>923</v>
      </c>
      <c r="J13" s="123" t="s">
        <v>39</v>
      </c>
      <c r="K13" s="231" t="s">
        <v>417</v>
      </c>
      <c r="L13" s="112" t="s">
        <v>607</v>
      </c>
      <c r="M13" s="111" t="s">
        <v>33</v>
      </c>
      <c r="N13" s="111" t="s">
        <v>562</v>
      </c>
      <c r="O13" s="234">
        <v>1</v>
      </c>
      <c r="P13" s="111" t="s">
        <v>36</v>
      </c>
      <c r="Q13" s="111">
        <v>500</v>
      </c>
      <c r="R13" s="296">
        <v>550000</v>
      </c>
      <c r="S13" s="297">
        <v>0</v>
      </c>
      <c r="T13" s="297">
        <v>0</v>
      </c>
      <c r="U13" s="297">
        <v>0</v>
      </c>
      <c r="V13" s="295">
        <f>R13</f>
        <v>550000</v>
      </c>
      <c r="W13" s="297">
        <v>0</v>
      </c>
      <c r="X13" s="297">
        <v>0</v>
      </c>
      <c r="Y13" s="297">
        <v>0</v>
      </c>
      <c r="Z13" s="111" t="s">
        <v>893</v>
      </c>
      <c r="AA13" s="271"/>
    </row>
    <row r="14" spans="1:27" s="167" customFormat="1" ht="84.95" customHeight="1">
      <c r="A14" s="114"/>
      <c r="B14" s="114"/>
      <c r="C14" s="249">
        <v>4</v>
      </c>
      <c r="D14" s="105" t="s">
        <v>945</v>
      </c>
      <c r="E14" s="105">
        <v>1</v>
      </c>
      <c r="F14" s="102" t="s">
        <v>636</v>
      </c>
      <c r="G14" s="124" t="s">
        <v>49</v>
      </c>
      <c r="H14" s="102" t="s">
        <v>7</v>
      </c>
      <c r="I14" s="102" t="s">
        <v>924</v>
      </c>
      <c r="J14" s="123" t="s">
        <v>41</v>
      </c>
      <c r="K14" s="231" t="s">
        <v>417</v>
      </c>
      <c r="L14" s="112" t="s">
        <v>925</v>
      </c>
      <c r="M14" s="111" t="s">
        <v>42</v>
      </c>
      <c r="N14" s="111" t="s">
        <v>652</v>
      </c>
      <c r="O14" s="234">
        <v>1</v>
      </c>
      <c r="P14" s="111" t="s">
        <v>36</v>
      </c>
      <c r="Q14" s="111">
        <v>100</v>
      </c>
      <c r="R14" s="296">
        <v>150000</v>
      </c>
      <c r="S14" s="297">
        <v>0</v>
      </c>
      <c r="T14" s="297">
        <v>0</v>
      </c>
      <c r="U14" s="297">
        <v>0</v>
      </c>
      <c r="V14" s="295">
        <v>150000</v>
      </c>
      <c r="W14" s="297">
        <v>0</v>
      </c>
      <c r="X14" s="297">
        <v>0</v>
      </c>
      <c r="Y14" s="297">
        <v>0</v>
      </c>
      <c r="Z14" s="111" t="s">
        <v>893</v>
      </c>
      <c r="AA14" s="271"/>
    </row>
    <row r="15" spans="1:27" s="167" customFormat="1" ht="84.95" customHeight="1">
      <c r="A15" s="114"/>
      <c r="B15" s="114"/>
      <c r="C15" s="249">
        <v>5</v>
      </c>
      <c r="D15" s="105" t="s">
        <v>989</v>
      </c>
      <c r="E15" s="105">
        <v>1</v>
      </c>
      <c r="F15" s="102" t="s">
        <v>5</v>
      </c>
      <c r="G15" s="323" t="s">
        <v>79</v>
      </c>
      <c r="H15" s="102" t="s">
        <v>5</v>
      </c>
      <c r="I15" s="102" t="s">
        <v>973</v>
      </c>
      <c r="J15" s="123" t="s">
        <v>39</v>
      </c>
      <c r="K15" s="231" t="s">
        <v>417</v>
      </c>
      <c r="L15" s="112" t="s">
        <v>607</v>
      </c>
      <c r="M15" s="111" t="s">
        <v>42</v>
      </c>
      <c r="N15" s="111" t="s">
        <v>652</v>
      </c>
      <c r="O15" s="234">
        <v>1</v>
      </c>
      <c r="P15" s="111" t="s">
        <v>36</v>
      </c>
      <c r="Q15" s="111">
        <v>2000</v>
      </c>
      <c r="R15" s="296">
        <f>V15</f>
        <v>400000</v>
      </c>
      <c r="S15" s="297">
        <v>0</v>
      </c>
      <c r="T15" s="297">
        <v>0</v>
      </c>
      <c r="U15" s="297">
        <v>0</v>
      </c>
      <c r="V15" s="297">
        <v>400000</v>
      </c>
      <c r="W15" s="297">
        <v>0</v>
      </c>
      <c r="X15" s="297">
        <v>0</v>
      </c>
      <c r="Y15" s="297">
        <v>0</v>
      </c>
      <c r="Z15" s="111" t="s">
        <v>893</v>
      </c>
      <c r="AA15" s="271"/>
    </row>
    <row r="16" spans="1:27" s="114" customFormat="1" ht="25.5" customHeight="1">
      <c r="C16" s="240"/>
      <c r="D16" s="82"/>
      <c r="E16" s="83"/>
      <c r="F16" s="84"/>
      <c r="G16" s="80"/>
      <c r="H16" s="115"/>
      <c r="J16" s="116"/>
      <c r="K16" s="109"/>
      <c r="L16" s="218"/>
      <c r="M16" s="218"/>
      <c r="N16" s="218"/>
      <c r="O16" s="233"/>
      <c r="P16" s="218"/>
      <c r="Q16" s="198" t="s">
        <v>611</v>
      </c>
      <c r="R16" s="298">
        <f>SUM(R11:R15)</f>
        <v>2700000</v>
      </c>
      <c r="S16" s="298">
        <f>SUM(S11:S12)</f>
        <v>0</v>
      </c>
      <c r="T16" s="298">
        <f>SUM(T11:T12)</f>
        <v>0</v>
      </c>
      <c r="U16" s="298">
        <f>SUM(U11:U12)</f>
        <v>0</v>
      </c>
      <c r="V16" s="298">
        <f>SUM(V11:V15)</f>
        <v>2700000</v>
      </c>
      <c r="W16" s="298">
        <f>SUM(W11:W12)</f>
        <v>0</v>
      </c>
      <c r="X16" s="298">
        <f>SUM(X11:X12)</f>
        <v>0</v>
      </c>
      <c r="Y16" s="298">
        <f>SUM(Y11:Y12)</f>
        <v>0</v>
      </c>
      <c r="Z16" s="106"/>
      <c r="AA16" s="271"/>
    </row>
    <row r="17" spans="1:29" s="114" customFormat="1">
      <c r="C17" s="344"/>
      <c r="D17" s="345" t="s">
        <v>612</v>
      </c>
      <c r="E17" s="345"/>
      <c r="F17" s="345"/>
      <c r="G17" s="346"/>
      <c r="H17" s="347"/>
      <c r="I17" s="347"/>
      <c r="J17" s="347"/>
      <c r="K17" s="348"/>
      <c r="L17" s="347"/>
      <c r="M17" s="347"/>
      <c r="N17" s="347"/>
      <c r="O17" s="349"/>
      <c r="P17" s="350"/>
      <c r="Q17" s="350"/>
      <c r="R17" s="351"/>
      <c r="S17" s="351"/>
      <c r="T17" s="351"/>
      <c r="U17" s="351"/>
      <c r="V17" s="352"/>
      <c r="W17" s="351"/>
      <c r="X17" s="351"/>
      <c r="Y17" s="351"/>
      <c r="Z17" s="279"/>
      <c r="AA17" s="271"/>
    </row>
    <row r="18" spans="1:29" s="106" customFormat="1" ht="84.95" customHeight="1">
      <c r="C18" s="111">
        <v>1</v>
      </c>
      <c r="D18" s="105" t="s">
        <v>613</v>
      </c>
      <c r="E18" s="105">
        <v>1</v>
      </c>
      <c r="F18" s="102" t="s">
        <v>3</v>
      </c>
      <c r="G18" s="124" t="s">
        <v>49</v>
      </c>
      <c r="H18" s="102" t="s">
        <v>7</v>
      </c>
      <c r="I18" s="102" t="s">
        <v>614</v>
      </c>
      <c r="J18" s="123" t="s">
        <v>41</v>
      </c>
      <c r="K18" s="231" t="s">
        <v>421</v>
      </c>
      <c r="L18" s="199" t="s">
        <v>615</v>
      </c>
      <c r="M18" s="122" t="s">
        <v>33</v>
      </c>
      <c r="N18" s="122" t="s">
        <v>562</v>
      </c>
      <c r="O18" s="200">
        <v>1170</v>
      </c>
      <c r="P18" s="122" t="s">
        <v>610</v>
      </c>
      <c r="Q18" s="122">
        <v>200</v>
      </c>
      <c r="R18" s="296">
        <f>V18</f>
        <v>1700000</v>
      </c>
      <c r="S18" s="297">
        <v>0</v>
      </c>
      <c r="T18" s="297">
        <v>0</v>
      </c>
      <c r="U18" s="297">
        <v>0</v>
      </c>
      <c r="V18" s="295">
        <v>1700000</v>
      </c>
      <c r="W18" s="302">
        <v>0</v>
      </c>
      <c r="X18" s="302">
        <v>0</v>
      </c>
      <c r="Y18" s="302">
        <v>0</v>
      </c>
      <c r="Z18" s="111" t="s">
        <v>996</v>
      </c>
      <c r="AA18" s="272"/>
    </row>
    <row r="19" spans="1:29" s="185" customFormat="1" ht="84.95" customHeight="1">
      <c r="A19" s="106"/>
      <c r="B19" s="106"/>
      <c r="C19" s="111">
        <v>2</v>
      </c>
      <c r="D19" s="105" t="s">
        <v>616</v>
      </c>
      <c r="E19" s="105">
        <v>1</v>
      </c>
      <c r="F19" s="102" t="s">
        <v>3</v>
      </c>
      <c r="G19" s="124" t="s">
        <v>49</v>
      </c>
      <c r="H19" s="102" t="s">
        <v>7</v>
      </c>
      <c r="I19" s="102" t="s">
        <v>617</v>
      </c>
      <c r="J19" s="123" t="s">
        <v>41</v>
      </c>
      <c r="K19" s="231" t="s">
        <v>421</v>
      </c>
      <c r="L19" s="199" t="s">
        <v>618</v>
      </c>
      <c r="M19" s="122" t="s">
        <v>33</v>
      </c>
      <c r="N19" s="122" t="s">
        <v>562</v>
      </c>
      <c r="O19" s="200">
        <v>1</v>
      </c>
      <c r="P19" s="122" t="s">
        <v>36</v>
      </c>
      <c r="Q19" s="122">
        <v>170</v>
      </c>
      <c r="R19" s="296">
        <f t="shared" ref="R19:R20" si="1">SUM(S19:Y19)</f>
        <v>800000</v>
      </c>
      <c r="S19" s="297">
        <v>0</v>
      </c>
      <c r="T19" s="297">
        <v>0</v>
      </c>
      <c r="U19" s="297">
        <v>0</v>
      </c>
      <c r="V19" s="295">
        <v>800000</v>
      </c>
      <c r="W19" s="302">
        <v>0</v>
      </c>
      <c r="X19" s="302">
        <v>0</v>
      </c>
      <c r="Y19" s="302">
        <v>0</v>
      </c>
      <c r="Z19" s="111" t="s">
        <v>997</v>
      </c>
      <c r="AA19" s="272"/>
    </row>
    <row r="20" spans="1:29" s="185" customFormat="1" ht="84.95" customHeight="1">
      <c r="A20" s="106"/>
      <c r="B20" s="106"/>
      <c r="C20" s="111">
        <v>3</v>
      </c>
      <c r="D20" s="105" t="s">
        <v>619</v>
      </c>
      <c r="E20" s="105">
        <v>1</v>
      </c>
      <c r="F20" s="102" t="s">
        <v>4</v>
      </c>
      <c r="G20" s="124" t="s">
        <v>49</v>
      </c>
      <c r="H20" s="102" t="s">
        <v>7</v>
      </c>
      <c r="I20" s="102" t="s">
        <v>620</v>
      </c>
      <c r="J20" s="123" t="s">
        <v>41</v>
      </c>
      <c r="K20" s="231" t="s">
        <v>421</v>
      </c>
      <c r="L20" s="112" t="s">
        <v>621</v>
      </c>
      <c r="M20" s="111" t="s">
        <v>33</v>
      </c>
      <c r="N20" s="111" t="s">
        <v>562</v>
      </c>
      <c r="O20" s="234">
        <v>1</v>
      </c>
      <c r="P20" s="111" t="s">
        <v>36</v>
      </c>
      <c r="Q20" s="111">
        <v>180</v>
      </c>
      <c r="R20" s="296">
        <f t="shared" si="1"/>
        <v>300000</v>
      </c>
      <c r="S20" s="297">
        <v>0</v>
      </c>
      <c r="T20" s="297">
        <v>0</v>
      </c>
      <c r="U20" s="297">
        <v>0</v>
      </c>
      <c r="V20" s="295">
        <v>300000</v>
      </c>
      <c r="W20" s="297">
        <v>0</v>
      </c>
      <c r="X20" s="297">
        <v>0</v>
      </c>
      <c r="Y20" s="297">
        <v>0</v>
      </c>
      <c r="Z20" s="111" t="s">
        <v>1016</v>
      </c>
      <c r="AA20" s="272"/>
      <c r="AB20" s="106"/>
    </row>
    <row r="21" spans="1:29" s="106" customFormat="1" ht="84.95" customHeight="1">
      <c r="C21" s="111">
        <v>4</v>
      </c>
      <c r="D21" s="105" t="s">
        <v>946</v>
      </c>
      <c r="E21" s="105">
        <v>1</v>
      </c>
      <c r="F21" s="102" t="s">
        <v>641</v>
      </c>
      <c r="G21" s="124" t="s">
        <v>49</v>
      </c>
      <c r="H21" s="102" t="s">
        <v>7</v>
      </c>
      <c r="I21" s="102" t="s">
        <v>861</v>
      </c>
      <c r="J21" s="123" t="s">
        <v>41</v>
      </c>
      <c r="K21" s="231" t="s">
        <v>421</v>
      </c>
      <c r="L21" s="199" t="s">
        <v>1073</v>
      </c>
      <c r="M21" s="122" t="s">
        <v>652</v>
      </c>
      <c r="N21" s="122" t="s">
        <v>42</v>
      </c>
      <c r="O21" s="200">
        <v>200</v>
      </c>
      <c r="P21" s="122" t="s">
        <v>862</v>
      </c>
      <c r="Q21" s="122">
        <v>60</v>
      </c>
      <c r="R21" s="300">
        <f t="shared" ref="R21" si="2">SUM(S21:Y21)</f>
        <v>650000</v>
      </c>
      <c r="S21" s="302">
        <v>0</v>
      </c>
      <c r="T21" s="302">
        <v>0</v>
      </c>
      <c r="U21" s="302">
        <v>0</v>
      </c>
      <c r="V21" s="299">
        <v>650000</v>
      </c>
      <c r="W21" s="302">
        <v>0</v>
      </c>
      <c r="X21" s="302">
        <v>0</v>
      </c>
      <c r="Y21" s="302">
        <v>0</v>
      </c>
      <c r="Z21" s="111" t="s">
        <v>893</v>
      </c>
      <c r="AA21" s="272"/>
    </row>
    <row r="22" spans="1:29" s="167" customFormat="1" ht="84.95" customHeight="1">
      <c r="A22" s="114"/>
      <c r="B22" s="114"/>
      <c r="C22" s="111">
        <v>5</v>
      </c>
      <c r="D22" s="105" t="s">
        <v>947</v>
      </c>
      <c r="E22" s="105">
        <v>1</v>
      </c>
      <c r="F22" s="102" t="s">
        <v>972</v>
      </c>
      <c r="G22" s="323" t="s">
        <v>98</v>
      </c>
      <c r="H22" s="102" t="s">
        <v>776</v>
      </c>
      <c r="I22" s="102" t="s">
        <v>15</v>
      </c>
      <c r="J22" s="123" t="s">
        <v>39</v>
      </c>
      <c r="K22" s="231" t="s">
        <v>421</v>
      </c>
      <c r="L22" s="199" t="s">
        <v>621</v>
      </c>
      <c r="M22" s="122" t="s">
        <v>652</v>
      </c>
      <c r="N22" s="122" t="s">
        <v>42</v>
      </c>
      <c r="O22" s="200">
        <v>1</v>
      </c>
      <c r="P22" s="122" t="s">
        <v>36</v>
      </c>
      <c r="Q22" s="122">
        <v>400</v>
      </c>
      <c r="R22" s="300">
        <v>2000000</v>
      </c>
      <c r="S22" s="302">
        <v>0</v>
      </c>
      <c r="T22" s="302">
        <v>0</v>
      </c>
      <c r="U22" s="302">
        <v>0</v>
      </c>
      <c r="V22" s="299">
        <f>R22</f>
        <v>2000000</v>
      </c>
      <c r="W22" s="302">
        <v>0</v>
      </c>
      <c r="X22" s="302">
        <v>0</v>
      </c>
      <c r="Y22" s="302">
        <v>0</v>
      </c>
      <c r="Z22" s="111" t="s">
        <v>893</v>
      </c>
      <c r="AA22" s="271"/>
    </row>
    <row r="23" spans="1:29" s="106" customFormat="1" ht="84.95" customHeight="1">
      <c r="C23" s="111">
        <v>6</v>
      </c>
      <c r="D23" s="105" t="s">
        <v>948</v>
      </c>
      <c r="E23" s="105">
        <v>1</v>
      </c>
      <c r="F23" s="102" t="s">
        <v>7</v>
      </c>
      <c r="G23" s="124" t="s">
        <v>49</v>
      </c>
      <c r="H23" s="102" t="s">
        <v>641</v>
      </c>
      <c r="I23" s="102" t="s">
        <v>1014</v>
      </c>
      <c r="J23" s="123" t="s">
        <v>41</v>
      </c>
      <c r="K23" s="231" t="s">
        <v>421</v>
      </c>
      <c r="L23" s="199" t="s">
        <v>1013</v>
      </c>
      <c r="M23" s="122" t="s">
        <v>33</v>
      </c>
      <c r="N23" s="122" t="s">
        <v>562</v>
      </c>
      <c r="O23" s="200">
        <v>1</v>
      </c>
      <c r="P23" s="122" t="s">
        <v>36</v>
      </c>
      <c r="Q23" s="122">
        <v>1800</v>
      </c>
      <c r="R23" s="300">
        <f>V23</f>
        <v>550000</v>
      </c>
      <c r="S23" s="302">
        <v>0</v>
      </c>
      <c r="T23" s="302">
        <v>0</v>
      </c>
      <c r="U23" s="302">
        <v>0</v>
      </c>
      <c r="V23" s="299">
        <v>550000</v>
      </c>
      <c r="W23" s="302">
        <v>0</v>
      </c>
      <c r="X23" s="302">
        <v>0</v>
      </c>
      <c r="Y23" s="302">
        <v>0</v>
      </c>
      <c r="Z23" s="111" t="s">
        <v>893</v>
      </c>
      <c r="AA23" s="272"/>
    </row>
    <row r="24" spans="1:29" s="168" customFormat="1" ht="84.95" customHeight="1">
      <c r="A24" s="106"/>
      <c r="B24" s="106"/>
      <c r="C24" s="111">
        <v>7</v>
      </c>
      <c r="D24" s="105" t="s">
        <v>990</v>
      </c>
      <c r="E24" s="105">
        <v>1</v>
      </c>
      <c r="F24" s="102" t="s">
        <v>641</v>
      </c>
      <c r="G24" s="124" t="s">
        <v>49</v>
      </c>
      <c r="H24" s="102" t="s">
        <v>7</v>
      </c>
      <c r="I24" s="102" t="s">
        <v>861</v>
      </c>
      <c r="J24" s="123" t="s">
        <v>41</v>
      </c>
      <c r="K24" s="231" t="s">
        <v>421</v>
      </c>
      <c r="L24" s="199" t="s">
        <v>1074</v>
      </c>
      <c r="M24" s="122" t="s">
        <v>33</v>
      </c>
      <c r="N24" s="122" t="s">
        <v>562</v>
      </c>
      <c r="O24" s="200">
        <v>1</v>
      </c>
      <c r="P24" s="122" t="s">
        <v>36</v>
      </c>
      <c r="Q24" s="122">
        <v>80</v>
      </c>
      <c r="R24" s="300">
        <f>V24</f>
        <v>400000</v>
      </c>
      <c r="S24" s="302">
        <v>0</v>
      </c>
      <c r="T24" s="302">
        <v>0</v>
      </c>
      <c r="U24" s="302">
        <v>0</v>
      </c>
      <c r="V24" s="299">
        <v>400000</v>
      </c>
      <c r="W24" s="302">
        <v>0</v>
      </c>
      <c r="X24" s="302">
        <v>0</v>
      </c>
      <c r="Y24" s="302">
        <v>0</v>
      </c>
      <c r="Z24" s="111" t="s">
        <v>893</v>
      </c>
      <c r="AA24" s="272"/>
      <c r="AB24" s="170"/>
      <c r="AC24" s="170"/>
    </row>
    <row r="25" spans="1:29" s="114" customFormat="1" ht="25.5" customHeight="1">
      <c r="C25" s="240"/>
      <c r="D25" s="82"/>
      <c r="E25" s="83"/>
      <c r="F25" s="84"/>
      <c r="G25" s="80"/>
      <c r="H25" s="115"/>
      <c r="J25" s="116"/>
      <c r="K25" s="109"/>
      <c r="L25" s="218"/>
      <c r="M25" s="218"/>
      <c r="N25" s="218"/>
      <c r="O25" s="233"/>
      <c r="P25" s="218"/>
      <c r="Q25" s="198" t="s">
        <v>622</v>
      </c>
      <c r="R25" s="298">
        <f>SUM(R18:R24)</f>
        <v>6400000</v>
      </c>
      <c r="S25" s="298">
        <f t="shared" ref="S25:Y25" si="3">SUM(S18:S23)</f>
        <v>0</v>
      </c>
      <c r="T25" s="298">
        <f t="shared" si="3"/>
        <v>0</v>
      </c>
      <c r="U25" s="298">
        <f t="shared" si="3"/>
        <v>0</v>
      </c>
      <c r="V25" s="298">
        <f>SUM(V18:V24)</f>
        <v>6400000</v>
      </c>
      <c r="W25" s="298">
        <f t="shared" si="3"/>
        <v>0</v>
      </c>
      <c r="X25" s="298">
        <f t="shared" si="3"/>
        <v>0</v>
      </c>
      <c r="Y25" s="298">
        <f t="shared" si="3"/>
        <v>0</v>
      </c>
      <c r="Z25" s="106"/>
      <c r="AA25" s="271"/>
    </row>
    <row r="26" spans="1:29" s="114" customFormat="1">
      <c r="C26" s="344"/>
      <c r="D26" s="345" t="s">
        <v>623</v>
      </c>
      <c r="E26" s="345"/>
      <c r="F26" s="345"/>
      <c r="G26" s="346"/>
      <c r="H26" s="347"/>
      <c r="I26" s="347"/>
      <c r="J26" s="347"/>
      <c r="K26" s="348"/>
      <c r="L26" s="347"/>
      <c r="M26" s="347"/>
      <c r="N26" s="347"/>
      <c r="O26" s="349"/>
      <c r="P26" s="350"/>
      <c r="Q26" s="350"/>
      <c r="R26" s="362"/>
      <c r="S26" s="362"/>
      <c r="T26" s="362"/>
      <c r="U26" s="362"/>
      <c r="V26" s="363"/>
      <c r="W26" s="362"/>
      <c r="X26" s="362"/>
      <c r="Y26" s="362"/>
      <c r="Z26" s="279"/>
      <c r="AA26" s="271"/>
    </row>
    <row r="27" spans="1:29" s="106" customFormat="1" ht="95.25" customHeight="1">
      <c r="C27" s="111">
        <v>1</v>
      </c>
      <c r="D27" s="105" t="s">
        <v>632</v>
      </c>
      <c r="E27" s="105">
        <v>1</v>
      </c>
      <c r="F27" s="102" t="s">
        <v>625</v>
      </c>
      <c r="G27" s="124" t="s">
        <v>983</v>
      </c>
      <c r="H27" s="102" t="s">
        <v>42</v>
      </c>
      <c r="I27" s="102" t="s">
        <v>625</v>
      </c>
      <c r="J27" s="123" t="s">
        <v>42</v>
      </c>
      <c r="K27" s="107" t="s">
        <v>522</v>
      </c>
      <c r="L27" s="112" t="s">
        <v>984</v>
      </c>
      <c r="M27" s="111" t="s">
        <v>33</v>
      </c>
      <c r="N27" s="111" t="s">
        <v>562</v>
      </c>
      <c r="O27" s="234">
        <v>1</v>
      </c>
      <c r="P27" s="111" t="s">
        <v>628</v>
      </c>
      <c r="Q27" s="111">
        <v>1000</v>
      </c>
      <c r="R27" s="296">
        <f t="shared" ref="R27" si="4">SUM(S27:Y27)</f>
        <v>2200000</v>
      </c>
      <c r="S27" s="297">
        <v>0</v>
      </c>
      <c r="T27" s="297">
        <v>0</v>
      </c>
      <c r="U27" s="297">
        <v>0</v>
      </c>
      <c r="V27" s="295">
        <v>2200000</v>
      </c>
      <c r="W27" s="297">
        <v>0</v>
      </c>
      <c r="X27" s="297">
        <v>0</v>
      </c>
      <c r="Y27" s="297">
        <v>0</v>
      </c>
      <c r="Z27" s="111" t="s">
        <v>1018</v>
      </c>
      <c r="AA27" s="272"/>
    </row>
    <row r="28" spans="1:29" s="114" customFormat="1" ht="25.5" customHeight="1">
      <c r="C28" s="240"/>
      <c r="D28" s="82"/>
      <c r="E28" s="83"/>
      <c r="F28" s="84"/>
      <c r="G28" s="80"/>
      <c r="H28" s="115"/>
      <c r="J28" s="116"/>
      <c r="K28" s="109"/>
      <c r="L28" s="218"/>
      <c r="M28" s="218"/>
      <c r="N28" s="218"/>
      <c r="O28" s="233"/>
      <c r="P28" s="218"/>
      <c r="Q28" s="198" t="s">
        <v>633</v>
      </c>
      <c r="R28" s="298">
        <f>SUM(R27:R27)</f>
        <v>2200000</v>
      </c>
      <c r="S28" s="298">
        <f t="shared" ref="S28:Y28" si="5">SUM(S27:S27)</f>
        <v>0</v>
      </c>
      <c r="T28" s="298">
        <f t="shared" si="5"/>
        <v>0</v>
      </c>
      <c r="U28" s="298">
        <f t="shared" si="5"/>
        <v>0</v>
      </c>
      <c r="V28" s="298">
        <f t="shared" si="5"/>
        <v>2200000</v>
      </c>
      <c r="W28" s="298">
        <f t="shared" si="5"/>
        <v>0</v>
      </c>
      <c r="X28" s="298">
        <f t="shared" si="5"/>
        <v>0</v>
      </c>
      <c r="Y28" s="298">
        <f t="shared" si="5"/>
        <v>0</v>
      </c>
      <c r="Z28" s="106"/>
      <c r="AA28" s="271"/>
    </row>
    <row r="29" spans="1:29" s="114" customFormat="1">
      <c r="C29" s="344"/>
      <c r="D29" s="345" t="s">
        <v>634</v>
      </c>
      <c r="E29" s="345"/>
      <c r="F29" s="345"/>
      <c r="G29" s="346"/>
      <c r="H29" s="347"/>
      <c r="I29" s="347"/>
      <c r="J29" s="347"/>
      <c r="K29" s="348"/>
      <c r="L29" s="347"/>
      <c r="M29" s="347"/>
      <c r="N29" s="347"/>
      <c r="O29" s="349"/>
      <c r="P29" s="350"/>
      <c r="Q29" s="350"/>
      <c r="R29" s="362"/>
      <c r="S29" s="362"/>
      <c r="T29" s="362"/>
      <c r="U29" s="362"/>
      <c r="V29" s="363"/>
      <c r="W29" s="362"/>
      <c r="X29" s="362"/>
      <c r="Y29" s="362"/>
      <c r="Z29" s="279"/>
      <c r="AA29" s="271"/>
    </row>
    <row r="30" spans="1:29" s="106" customFormat="1" ht="69" customHeight="1">
      <c r="C30" s="111">
        <v>1</v>
      </c>
      <c r="D30" s="105" t="s">
        <v>635</v>
      </c>
      <c r="E30" s="105">
        <v>1</v>
      </c>
      <c r="F30" s="102" t="s">
        <v>636</v>
      </c>
      <c r="G30" s="124" t="s">
        <v>49</v>
      </c>
      <c r="H30" s="102" t="s">
        <v>7</v>
      </c>
      <c r="I30" s="102" t="s">
        <v>637</v>
      </c>
      <c r="J30" s="123" t="s">
        <v>41</v>
      </c>
      <c r="K30" s="107" t="s">
        <v>525</v>
      </c>
      <c r="L30" s="199" t="s">
        <v>638</v>
      </c>
      <c r="M30" s="122" t="s">
        <v>33</v>
      </c>
      <c r="N30" s="122" t="s">
        <v>562</v>
      </c>
      <c r="O30" s="200">
        <v>570.20000000000005</v>
      </c>
      <c r="P30" s="122" t="s">
        <v>610</v>
      </c>
      <c r="Q30" s="187">
        <v>75</v>
      </c>
      <c r="R30" s="300">
        <f t="shared" ref="R30:R33" si="6">SUM(S30:Y30)</f>
        <v>2116582.3999999999</v>
      </c>
      <c r="S30" s="302">
        <v>0</v>
      </c>
      <c r="T30" s="302">
        <v>0</v>
      </c>
      <c r="U30" s="302">
        <v>0</v>
      </c>
      <c r="V30" s="301">
        <v>2116582.3999999999</v>
      </c>
      <c r="W30" s="302">
        <v>0</v>
      </c>
      <c r="X30" s="302">
        <v>0</v>
      </c>
      <c r="Y30" s="302">
        <v>0</v>
      </c>
      <c r="Z30" s="111" t="s">
        <v>1016</v>
      </c>
      <c r="AA30" s="272"/>
    </row>
    <row r="31" spans="1:29" s="182" customFormat="1" ht="62.25" customHeight="1">
      <c r="A31" s="106" t="s">
        <v>639</v>
      </c>
      <c r="B31" s="106"/>
      <c r="C31" s="111">
        <v>2</v>
      </c>
      <c r="D31" s="105" t="s">
        <v>640</v>
      </c>
      <c r="E31" s="105">
        <v>1</v>
      </c>
      <c r="F31" s="102" t="s">
        <v>641</v>
      </c>
      <c r="G31" s="124" t="s">
        <v>49</v>
      </c>
      <c r="H31" s="102" t="s">
        <v>7</v>
      </c>
      <c r="I31" s="102" t="s">
        <v>642</v>
      </c>
      <c r="J31" s="123" t="s">
        <v>41</v>
      </c>
      <c r="K31" s="107" t="s">
        <v>525</v>
      </c>
      <c r="L31" s="199" t="s">
        <v>638</v>
      </c>
      <c r="M31" s="122" t="s">
        <v>33</v>
      </c>
      <c r="N31" s="122" t="s">
        <v>562</v>
      </c>
      <c r="O31" s="200">
        <v>1</v>
      </c>
      <c r="P31" s="122" t="s">
        <v>36</v>
      </c>
      <c r="Q31" s="187">
        <v>50</v>
      </c>
      <c r="R31" s="300">
        <f t="shared" si="6"/>
        <v>879073</v>
      </c>
      <c r="S31" s="302">
        <v>0</v>
      </c>
      <c r="T31" s="302">
        <v>0</v>
      </c>
      <c r="U31" s="302">
        <v>0</v>
      </c>
      <c r="V31" s="301">
        <v>879073</v>
      </c>
      <c r="W31" s="302">
        <v>0</v>
      </c>
      <c r="X31" s="302">
        <v>0</v>
      </c>
      <c r="Y31" s="302">
        <v>0</v>
      </c>
      <c r="Z31" s="111" t="s">
        <v>1016</v>
      </c>
      <c r="AA31" s="272"/>
    </row>
    <row r="32" spans="1:29" s="182" customFormat="1" ht="62.25" customHeight="1">
      <c r="A32" s="106" t="s">
        <v>643</v>
      </c>
      <c r="B32" s="106"/>
      <c r="C32" s="111">
        <v>3</v>
      </c>
      <c r="D32" s="105" t="s">
        <v>644</v>
      </c>
      <c r="E32" s="105">
        <v>1</v>
      </c>
      <c r="F32" s="102" t="s">
        <v>641</v>
      </c>
      <c r="G32" s="124" t="s">
        <v>49</v>
      </c>
      <c r="H32" s="102" t="s">
        <v>7</v>
      </c>
      <c r="I32" s="102" t="s">
        <v>645</v>
      </c>
      <c r="J32" s="123" t="s">
        <v>41</v>
      </c>
      <c r="K32" s="107" t="s">
        <v>525</v>
      </c>
      <c r="L32" s="199" t="s">
        <v>638</v>
      </c>
      <c r="M32" s="122" t="s">
        <v>33</v>
      </c>
      <c r="N32" s="122" t="s">
        <v>562</v>
      </c>
      <c r="O32" s="200">
        <v>1</v>
      </c>
      <c r="P32" s="122" t="s">
        <v>36</v>
      </c>
      <c r="Q32" s="187">
        <v>45</v>
      </c>
      <c r="R32" s="300">
        <f t="shared" si="6"/>
        <v>532670</v>
      </c>
      <c r="S32" s="302">
        <v>0</v>
      </c>
      <c r="T32" s="302">
        <v>0</v>
      </c>
      <c r="U32" s="302">
        <v>0</v>
      </c>
      <c r="V32" s="301">
        <v>532670</v>
      </c>
      <c r="W32" s="302">
        <v>0</v>
      </c>
      <c r="X32" s="302">
        <v>0</v>
      </c>
      <c r="Y32" s="302">
        <v>0</v>
      </c>
      <c r="Z32" s="111" t="s">
        <v>1016</v>
      </c>
      <c r="AA32" s="272"/>
    </row>
    <row r="33" spans="1:31" s="106" customFormat="1" ht="83.25" customHeight="1">
      <c r="A33" s="241" t="s">
        <v>565</v>
      </c>
      <c r="B33" s="241"/>
      <c r="C33" s="111">
        <v>4</v>
      </c>
      <c r="D33" s="105" t="s">
        <v>646</v>
      </c>
      <c r="E33" s="105">
        <v>1</v>
      </c>
      <c r="F33" s="102" t="s">
        <v>3</v>
      </c>
      <c r="G33" s="124" t="s">
        <v>49</v>
      </c>
      <c r="H33" s="102" t="s">
        <v>7</v>
      </c>
      <c r="I33" s="110" t="s">
        <v>647</v>
      </c>
      <c r="J33" s="123" t="s">
        <v>41</v>
      </c>
      <c r="K33" s="107" t="s">
        <v>525</v>
      </c>
      <c r="L33" s="199" t="s">
        <v>638</v>
      </c>
      <c r="M33" s="122" t="s">
        <v>33</v>
      </c>
      <c r="N33" s="122" t="s">
        <v>562</v>
      </c>
      <c r="O33" s="200">
        <v>290</v>
      </c>
      <c r="P33" s="122" t="s">
        <v>610</v>
      </c>
      <c r="Q33" s="187">
        <v>60</v>
      </c>
      <c r="R33" s="300">
        <f t="shared" si="6"/>
        <v>1653696</v>
      </c>
      <c r="S33" s="302">
        <v>0</v>
      </c>
      <c r="T33" s="302">
        <v>0</v>
      </c>
      <c r="U33" s="302">
        <v>0</v>
      </c>
      <c r="V33" s="303">
        <v>1653696</v>
      </c>
      <c r="W33" s="302">
        <v>0</v>
      </c>
      <c r="X33" s="302">
        <v>0</v>
      </c>
      <c r="Y33" s="302">
        <v>0</v>
      </c>
      <c r="Z33" s="111" t="s">
        <v>1016</v>
      </c>
      <c r="AA33" s="272"/>
    </row>
    <row r="34" spans="1:31" s="170" customFormat="1" ht="62.25" customHeight="1">
      <c r="A34" s="106"/>
      <c r="B34" s="106"/>
      <c r="C34" s="111">
        <v>5</v>
      </c>
      <c r="D34" s="105" t="s">
        <v>991</v>
      </c>
      <c r="E34" s="118">
        <v>1</v>
      </c>
      <c r="F34" s="119" t="s">
        <v>641</v>
      </c>
      <c r="G34" s="124" t="s">
        <v>49</v>
      </c>
      <c r="H34" s="119" t="s">
        <v>7</v>
      </c>
      <c r="I34" s="119" t="s">
        <v>976</v>
      </c>
      <c r="J34" s="123" t="s">
        <v>41</v>
      </c>
      <c r="K34" s="107" t="s">
        <v>525</v>
      </c>
      <c r="L34" s="199" t="s">
        <v>975</v>
      </c>
      <c r="M34" s="122" t="s">
        <v>33</v>
      </c>
      <c r="N34" s="122" t="s">
        <v>562</v>
      </c>
      <c r="O34" s="200">
        <v>1</v>
      </c>
      <c r="P34" s="122" t="s">
        <v>36</v>
      </c>
      <c r="Q34" s="187">
        <v>65</v>
      </c>
      <c r="R34" s="300">
        <f>V34</f>
        <v>1150000</v>
      </c>
      <c r="S34" s="302">
        <v>0</v>
      </c>
      <c r="T34" s="302">
        <v>0</v>
      </c>
      <c r="U34" s="302">
        <v>0</v>
      </c>
      <c r="V34" s="304">
        <v>1150000</v>
      </c>
      <c r="W34" s="302">
        <v>0</v>
      </c>
      <c r="X34" s="302">
        <v>0</v>
      </c>
      <c r="Y34" s="302">
        <v>0</v>
      </c>
      <c r="Z34" s="111" t="s">
        <v>893</v>
      </c>
      <c r="AA34" s="272"/>
    </row>
    <row r="35" spans="1:31" s="114" customFormat="1" ht="25.5" customHeight="1">
      <c r="C35" s="240"/>
      <c r="D35" s="82"/>
      <c r="E35" s="83"/>
      <c r="F35" s="84"/>
      <c r="G35" s="80"/>
      <c r="H35" s="115"/>
      <c r="J35" s="116"/>
      <c r="K35" s="109"/>
      <c r="L35" s="218"/>
      <c r="M35" s="218"/>
      <c r="N35" s="218"/>
      <c r="O35" s="233"/>
      <c r="P35" s="218"/>
      <c r="Q35" s="198" t="s">
        <v>648</v>
      </c>
      <c r="R35" s="305">
        <f>SUM(R30:R34)</f>
        <v>6332021.4000000004</v>
      </c>
      <c r="S35" s="305">
        <f>SUM(S30:S33)</f>
        <v>0</v>
      </c>
      <c r="T35" s="305">
        <f>SUM(T30:T33)</f>
        <v>0</v>
      </c>
      <c r="U35" s="305">
        <f>SUM(U30:U33)</f>
        <v>0</v>
      </c>
      <c r="V35" s="305">
        <f>SUM(V30:V34)</f>
        <v>6332021.4000000004</v>
      </c>
      <c r="W35" s="305">
        <f>SUM(W30:W33)</f>
        <v>0</v>
      </c>
      <c r="X35" s="305">
        <f>SUM(X30:X33)</f>
        <v>0</v>
      </c>
      <c r="Y35" s="305">
        <f>SUM(Y30:Y33)</f>
        <v>0</v>
      </c>
      <c r="Z35" s="106"/>
      <c r="AA35" s="271"/>
    </row>
    <row r="36" spans="1:31" s="114" customFormat="1">
      <c r="C36" s="344"/>
      <c r="D36" s="345" t="s">
        <v>649</v>
      </c>
      <c r="E36" s="345"/>
      <c r="F36" s="345"/>
      <c r="G36" s="346"/>
      <c r="H36" s="347"/>
      <c r="I36" s="347"/>
      <c r="J36" s="347"/>
      <c r="K36" s="348"/>
      <c r="L36" s="347"/>
      <c r="M36" s="347"/>
      <c r="N36" s="347"/>
      <c r="O36" s="349"/>
      <c r="P36" s="350"/>
      <c r="Q36" s="350"/>
      <c r="R36" s="362"/>
      <c r="S36" s="362"/>
      <c r="T36" s="362"/>
      <c r="U36" s="362"/>
      <c r="V36" s="363"/>
      <c r="W36" s="362"/>
      <c r="X36" s="362"/>
      <c r="Y36" s="362"/>
      <c r="Z36" s="279"/>
      <c r="AA36" s="271"/>
    </row>
    <row r="37" spans="1:31" s="164" customFormat="1" ht="84.95" customHeight="1">
      <c r="A37" s="106"/>
      <c r="B37" s="106"/>
      <c r="C37" s="111">
        <v>1</v>
      </c>
      <c r="D37" s="105" t="s">
        <v>650</v>
      </c>
      <c r="E37" s="105">
        <v>1</v>
      </c>
      <c r="F37" s="102" t="s">
        <v>7</v>
      </c>
      <c r="G37" s="124" t="s">
        <v>49</v>
      </c>
      <c r="H37" s="102" t="s">
        <v>7</v>
      </c>
      <c r="I37" s="102" t="s">
        <v>651</v>
      </c>
      <c r="J37" s="123" t="s">
        <v>41</v>
      </c>
      <c r="K37" s="107" t="s">
        <v>440</v>
      </c>
      <c r="L37" s="199" t="s">
        <v>894</v>
      </c>
      <c r="M37" s="111" t="s">
        <v>33</v>
      </c>
      <c r="N37" s="111" t="s">
        <v>562</v>
      </c>
      <c r="O37" s="234">
        <v>55</v>
      </c>
      <c r="P37" s="111" t="s">
        <v>577</v>
      </c>
      <c r="Q37" s="237">
        <v>400</v>
      </c>
      <c r="R37" s="296">
        <f t="shared" ref="R37:R53" si="7">SUM(S37:Y37)</f>
        <v>200000</v>
      </c>
      <c r="S37" s="297">
        <v>0</v>
      </c>
      <c r="T37" s="297">
        <v>0</v>
      </c>
      <c r="U37" s="297">
        <v>0</v>
      </c>
      <c r="V37" s="309">
        <v>200000</v>
      </c>
      <c r="W37" s="302">
        <v>0</v>
      </c>
      <c r="X37" s="302">
        <v>0</v>
      </c>
      <c r="Y37" s="302">
        <v>0</v>
      </c>
      <c r="Z37" s="111" t="s">
        <v>998</v>
      </c>
      <c r="AA37" s="272"/>
      <c r="AB37" s="412" t="s">
        <v>933</v>
      </c>
      <c r="AC37" s="412"/>
      <c r="AD37" s="412"/>
    </row>
    <row r="38" spans="1:31" s="106" customFormat="1" ht="94.5" customHeight="1">
      <c r="C38" s="111">
        <v>2</v>
      </c>
      <c r="D38" s="105" t="s">
        <v>653</v>
      </c>
      <c r="E38" s="105">
        <v>1</v>
      </c>
      <c r="F38" s="102" t="s">
        <v>7</v>
      </c>
      <c r="G38" s="124" t="s">
        <v>49</v>
      </c>
      <c r="H38" s="102" t="s">
        <v>7</v>
      </c>
      <c r="I38" s="102" t="s">
        <v>654</v>
      </c>
      <c r="J38" s="123" t="s">
        <v>41</v>
      </c>
      <c r="K38" s="107" t="s">
        <v>440</v>
      </c>
      <c r="L38" s="199" t="s">
        <v>655</v>
      </c>
      <c r="M38" s="111" t="s">
        <v>652</v>
      </c>
      <c r="N38" s="111" t="s">
        <v>42</v>
      </c>
      <c r="O38" s="234">
        <v>37</v>
      </c>
      <c r="P38" s="111" t="s">
        <v>610</v>
      </c>
      <c r="Q38" s="111">
        <v>900</v>
      </c>
      <c r="R38" s="296">
        <f t="shared" si="7"/>
        <v>67862</v>
      </c>
      <c r="S38" s="297">
        <v>0</v>
      </c>
      <c r="T38" s="297">
        <v>0</v>
      </c>
      <c r="U38" s="297">
        <v>0</v>
      </c>
      <c r="V38" s="306">
        <v>67862</v>
      </c>
      <c r="W38" s="302">
        <v>0</v>
      </c>
      <c r="X38" s="302">
        <v>0</v>
      </c>
      <c r="Y38" s="302">
        <v>0</v>
      </c>
      <c r="Z38" s="111" t="s">
        <v>1016</v>
      </c>
      <c r="AA38" s="272"/>
    </row>
    <row r="39" spans="1:31" s="164" customFormat="1" ht="72" customHeight="1">
      <c r="A39" s="106"/>
      <c r="B39" s="106"/>
      <c r="C39" s="111">
        <v>3</v>
      </c>
      <c r="D39" s="105" t="s">
        <v>656</v>
      </c>
      <c r="E39" s="105">
        <v>1</v>
      </c>
      <c r="F39" s="102" t="s">
        <v>7</v>
      </c>
      <c r="G39" s="124" t="s">
        <v>49</v>
      </c>
      <c r="H39" s="102" t="s">
        <v>7</v>
      </c>
      <c r="I39" s="102" t="s">
        <v>654</v>
      </c>
      <c r="J39" s="123" t="s">
        <v>41</v>
      </c>
      <c r="K39" s="107" t="s">
        <v>440</v>
      </c>
      <c r="L39" s="199" t="s">
        <v>657</v>
      </c>
      <c r="M39" s="111" t="s">
        <v>33</v>
      </c>
      <c r="N39" s="111" t="s">
        <v>562</v>
      </c>
      <c r="O39" s="234">
        <v>30</v>
      </c>
      <c r="P39" s="111" t="s">
        <v>577</v>
      </c>
      <c r="Q39" s="111">
        <v>1680</v>
      </c>
      <c r="R39" s="296">
        <f t="shared" si="7"/>
        <v>500000</v>
      </c>
      <c r="S39" s="297">
        <v>0</v>
      </c>
      <c r="T39" s="297">
        <v>0</v>
      </c>
      <c r="U39" s="297">
        <v>0</v>
      </c>
      <c r="V39" s="306">
        <v>500000</v>
      </c>
      <c r="W39" s="302">
        <v>0</v>
      </c>
      <c r="X39" s="302">
        <v>0</v>
      </c>
      <c r="Y39" s="302">
        <v>0</v>
      </c>
      <c r="Z39" s="111" t="s">
        <v>999</v>
      </c>
      <c r="AA39" s="272"/>
      <c r="AC39" s="422">
        <f>R39*0.3</f>
        <v>150000</v>
      </c>
      <c r="AD39" s="413"/>
      <c r="AE39" s="164" t="s">
        <v>906</v>
      </c>
    </row>
    <row r="40" spans="1:31" s="106" customFormat="1" ht="94.5" customHeight="1">
      <c r="C40" s="111">
        <v>4</v>
      </c>
      <c r="D40" s="105" t="s">
        <v>660</v>
      </c>
      <c r="E40" s="105">
        <v>1</v>
      </c>
      <c r="F40" s="102" t="s">
        <v>7</v>
      </c>
      <c r="G40" s="124" t="s">
        <v>49</v>
      </c>
      <c r="H40" s="102" t="s">
        <v>7</v>
      </c>
      <c r="I40" s="102" t="s">
        <v>654</v>
      </c>
      <c r="J40" s="123" t="s">
        <v>41</v>
      </c>
      <c r="K40" s="107" t="s">
        <v>440</v>
      </c>
      <c r="L40" s="199" t="s">
        <v>661</v>
      </c>
      <c r="M40" s="122" t="s">
        <v>33</v>
      </c>
      <c r="N40" s="122" t="s">
        <v>562</v>
      </c>
      <c r="O40" s="200">
        <v>79.5</v>
      </c>
      <c r="P40" s="122" t="s">
        <v>577</v>
      </c>
      <c r="Q40" s="111">
        <v>50</v>
      </c>
      <c r="R40" s="296">
        <f t="shared" si="7"/>
        <v>350000</v>
      </c>
      <c r="S40" s="297">
        <v>0</v>
      </c>
      <c r="T40" s="297">
        <v>0</v>
      </c>
      <c r="U40" s="297">
        <v>0</v>
      </c>
      <c r="V40" s="307">
        <v>350000</v>
      </c>
      <c r="W40" s="297">
        <v>0</v>
      </c>
      <c r="X40" s="297">
        <v>0</v>
      </c>
      <c r="Y40" s="297">
        <v>0</v>
      </c>
      <c r="Z40" s="111" t="s">
        <v>1000</v>
      </c>
      <c r="AA40" s="272"/>
      <c r="AE40" s="166" t="s">
        <v>905</v>
      </c>
    </row>
    <row r="41" spans="1:31" s="175" customFormat="1" ht="123.75" customHeight="1">
      <c r="A41" s="106"/>
      <c r="B41" s="106"/>
      <c r="C41" s="111">
        <v>5</v>
      </c>
      <c r="D41" s="105" t="s">
        <v>662</v>
      </c>
      <c r="E41" s="105">
        <v>1</v>
      </c>
      <c r="F41" s="102" t="s">
        <v>7</v>
      </c>
      <c r="G41" s="124" t="s">
        <v>49</v>
      </c>
      <c r="H41" s="102" t="s">
        <v>7</v>
      </c>
      <c r="I41" s="102" t="s">
        <v>654</v>
      </c>
      <c r="J41" s="123" t="s">
        <v>41</v>
      </c>
      <c r="K41" s="107" t="s">
        <v>440</v>
      </c>
      <c r="L41" s="199" t="s">
        <v>663</v>
      </c>
      <c r="M41" s="122" t="s">
        <v>33</v>
      </c>
      <c r="N41" s="122" t="s">
        <v>562</v>
      </c>
      <c r="O41" s="200">
        <v>144</v>
      </c>
      <c r="P41" s="122" t="s">
        <v>577</v>
      </c>
      <c r="Q41" s="187">
        <v>194</v>
      </c>
      <c r="R41" s="300">
        <f t="shared" si="7"/>
        <v>648675</v>
      </c>
      <c r="S41" s="302">
        <v>0</v>
      </c>
      <c r="T41" s="302">
        <v>0</v>
      </c>
      <c r="U41" s="302">
        <v>0</v>
      </c>
      <c r="V41" s="303">
        <v>648675</v>
      </c>
      <c r="W41" s="302">
        <v>0</v>
      </c>
      <c r="X41" s="302">
        <v>0</v>
      </c>
      <c r="Y41" s="302">
        <v>0</v>
      </c>
      <c r="Z41" s="111" t="s">
        <v>1016</v>
      </c>
      <c r="AA41" s="272"/>
      <c r="AB41" s="420" t="s">
        <v>930</v>
      </c>
      <c r="AC41" s="420"/>
      <c r="AD41" s="420"/>
    </row>
    <row r="42" spans="1:31" s="164" customFormat="1" ht="84.95" customHeight="1">
      <c r="A42" s="106"/>
      <c r="B42" s="106"/>
      <c r="C42" s="111">
        <v>6</v>
      </c>
      <c r="D42" s="105" t="s">
        <v>664</v>
      </c>
      <c r="E42" s="105">
        <v>1</v>
      </c>
      <c r="F42" s="102" t="s">
        <v>7</v>
      </c>
      <c r="G42" s="124" t="s">
        <v>49</v>
      </c>
      <c r="H42" s="102" t="s">
        <v>7</v>
      </c>
      <c r="I42" s="102" t="s">
        <v>665</v>
      </c>
      <c r="J42" s="123" t="s">
        <v>41</v>
      </c>
      <c r="K42" s="107" t="s">
        <v>440</v>
      </c>
      <c r="L42" s="199" t="s">
        <v>666</v>
      </c>
      <c r="M42" s="122" t="s">
        <v>33</v>
      </c>
      <c r="N42" s="122" t="s">
        <v>562</v>
      </c>
      <c r="O42" s="200">
        <v>120</v>
      </c>
      <c r="P42" s="122" t="s">
        <v>577</v>
      </c>
      <c r="Q42" s="122">
        <v>80</v>
      </c>
      <c r="R42" s="300">
        <f t="shared" si="7"/>
        <v>2292000</v>
      </c>
      <c r="S42" s="302">
        <v>0</v>
      </c>
      <c r="T42" s="302">
        <v>0</v>
      </c>
      <c r="U42" s="302">
        <v>0</v>
      </c>
      <c r="V42" s="308">
        <v>2292000</v>
      </c>
      <c r="W42" s="302">
        <v>0</v>
      </c>
      <c r="X42" s="302">
        <v>0</v>
      </c>
      <c r="Y42" s="302">
        <v>0</v>
      </c>
      <c r="Z42" s="111" t="s">
        <v>1016</v>
      </c>
      <c r="AA42" s="272"/>
    </row>
    <row r="43" spans="1:31" s="173" customFormat="1" ht="84.95" customHeight="1">
      <c r="A43" s="106"/>
      <c r="B43" s="106"/>
      <c r="C43" s="111">
        <v>7</v>
      </c>
      <c r="D43" s="105" t="s">
        <v>667</v>
      </c>
      <c r="E43" s="105">
        <v>1</v>
      </c>
      <c r="F43" s="102" t="s">
        <v>668</v>
      </c>
      <c r="G43" s="124" t="s">
        <v>112</v>
      </c>
      <c r="H43" s="102" t="s">
        <v>273</v>
      </c>
      <c r="I43" s="102" t="s">
        <v>669</v>
      </c>
      <c r="J43" s="123" t="s">
        <v>39</v>
      </c>
      <c r="K43" s="107" t="s">
        <v>440</v>
      </c>
      <c r="L43" s="199" t="s">
        <v>670</v>
      </c>
      <c r="M43" s="122" t="s">
        <v>33</v>
      </c>
      <c r="N43" s="122" t="s">
        <v>562</v>
      </c>
      <c r="O43" s="200">
        <v>436.8</v>
      </c>
      <c r="P43" s="122" t="s">
        <v>577</v>
      </c>
      <c r="Q43" s="187">
        <v>350</v>
      </c>
      <c r="R43" s="300">
        <f t="shared" si="7"/>
        <v>2078894</v>
      </c>
      <c r="S43" s="302">
        <v>0</v>
      </c>
      <c r="T43" s="302">
        <v>0</v>
      </c>
      <c r="U43" s="302">
        <v>0</v>
      </c>
      <c r="V43" s="301">
        <v>2078894</v>
      </c>
      <c r="W43" s="302">
        <v>0</v>
      </c>
      <c r="X43" s="302">
        <v>0</v>
      </c>
      <c r="Y43" s="302">
        <v>0</v>
      </c>
      <c r="Z43" s="111" t="s">
        <v>1016</v>
      </c>
      <c r="AA43" s="272"/>
      <c r="AB43" s="419" t="s">
        <v>930</v>
      </c>
      <c r="AC43" s="419"/>
      <c r="AD43" s="419"/>
    </row>
    <row r="44" spans="1:31" s="173" customFormat="1" ht="84.95" customHeight="1">
      <c r="A44" s="106"/>
      <c r="B44" s="106"/>
      <c r="C44" s="111">
        <v>8</v>
      </c>
      <c r="D44" s="105" t="s">
        <v>671</v>
      </c>
      <c r="E44" s="105">
        <v>1</v>
      </c>
      <c r="F44" s="102" t="s">
        <v>636</v>
      </c>
      <c r="G44" s="124" t="s">
        <v>72</v>
      </c>
      <c r="H44" s="102" t="s">
        <v>240</v>
      </c>
      <c r="I44" s="102" t="s">
        <v>672</v>
      </c>
      <c r="J44" s="123" t="s">
        <v>39</v>
      </c>
      <c r="K44" s="107" t="s">
        <v>440</v>
      </c>
      <c r="L44" s="199" t="s">
        <v>673</v>
      </c>
      <c r="M44" s="122" t="s">
        <v>33</v>
      </c>
      <c r="N44" s="122" t="s">
        <v>562</v>
      </c>
      <c r="O44" s="200">
        <v>465</v>
      </c>
      <c r="P44" s="122" t="s">
        <v>577</v>
      </c>
      <c r="Q44" s="201">
        <v>362</v>
      </c>
      <c r="R44" s="300">
        <f t="shared" si="7"/>
        <v>2318000</v>
      </c>
      <c r="S44" s="302">
        <v>0</v>
      </c>
      <c r="T44" s="302">
        <v>0</v>
      </c>
      <c r="U44" s="302">
        <v>0</v>
      </c>
      <c r="V44" s="301">
        <v>2318000</v>
      </c>
      <c r="W44" s="302">
        <v>0</v>
      </c>
      <c r="X44" s="302">
        <v>0</v>
      </c>
      <c r="Y44" s="302">
        <v>0</v>
      </c>
      <c r="Z44" s="111" t="s">
        <v>1016</v>
      </c>
      <c r="AA44" s="272"/>
      <c r="AB44" s="419" t="s">
        <v>930</v>
      </c>
      <c r="AC44" s="419"/>
      <c r="AD44" s="419"/>
    </row>
    <row r="45" spans="1:31" s="164" customFormat="1" ht="84.95" customHeight="1">
      <c r="A45" s="106"/>
      <c r="B45" s="106"/>
      <c r="C45" s="111">
        <v>9</v>
      </c>
      <c r="D45" s="105" t="s">
        <v>674</v>
      </c>
      <c r="E45" s="105">
        <v>1</v>
      </c>
      <c r="F45" s="102" t="s">
        <v>6</v>
      </c>
      <c r="G45" s="124" t="s">
        <v>75</v>
      </c>
      <c r="H45" s="102" t="s">
        <v>48</v>
      </c>
      <c r="I45" s="102" t="s">
        <v>675</v>
      </c>
      <c r="J45" s="123" t="s">
        <v>39</v>
      </c>
      <c r="K45" s="107" t="s">
        <v>440</v>
      </c>
      <c r="L45" s="199" t="s">
        <v>676</v>
      </c>
      <c r="M45" s="122" t="s">
        <v>33</v>
      </c>
      <c r="N45" s="122" t="s">
        <v>562</v>
      </c>
      <c r="O45" s="200">
        <v>185</v>
      </c>
      <c r="P45" s="122" t="s">
        <v>577</v>
      </c>
      <c r="Q45" s="201">
        <v>230</v>
      </c>
      <c r="R45" s="300">
        <f t="shared" si="7"/>
        <v>927072</v>
      </c>
      <c r="S45" s="302">
        <v>0</v>
      </c>
      <c r="T45" s="302">
        <v>0</v>
      </c>
      <c r="U45" s="302">
        <v>0</v>
      </c>
      <c r="V45" s="301">
        <v>927072</v>
      </c>
      <c r="W45" s="302">
        <v>0</v>
      </c>
      <c r="X45" s="302">
        <v>0</v>
      </c>
      <c r="Y45" s="302">
        <v>0</v>
      </c>
      <c r="Z45" s="111" t="s">
        <v>1016</v>
      </c>
      <c r="AA45" s="272"/>
    </row>
    <row r="46" spans="1:31" s="183" customFormat="1" ht="67.5" customHeight="1">
      <c r="A46" s="106"/>
      <c r="B46" s="106"/>
      <c r="C46" s="111">
        <v>10</v>
      </c>
      <c r="D46" s="105" t="s">
        <v>677</v>
      </c>
      <c r="E46" s="105">
        <v>1</v>
      </c>
      <c r="F46" s="102" t="s">
        <v>4</v>
      </c>
      <c r="G46" s="124" t="s">
        <v>113</v>
      </c>
      <c r="H46" s="102" t="s">
        <v>274</v>
      </c>
      <c r="I46" s="102" t="s">
        <v>678</v>
      </c>
      <c r="J46" s="123" t="s">
        <v>31</v>
      </c>
      <c r="K46" s="107" t="s">
        <v>440</v>
      </c>
      <c r="L46" s="199" t="s">
        <v>679</v>
      </c>
      <c r="M46" s="122" t="s">
        <v>33</v>
      </c>
      <c r="N46" s="122" t="s">
        <v>562</v>
      </c>
      <c r="O46" s="200">
        <v>1</v>
      </c>
      <c r="P46" s="187" t="s">
        <v>680</v>
      </c>
      <c r="Q46" s="187">
        <v>80</v>
      </c>
      <c r="R46" s="300">
        <f t="shared" si="7"/>
        <v>783000</v>
      </c>
      <c r="S46" s="302">
        <v>0</v>
      </c>
      <c r="T46" s="302">
        <v>0</v>
      </c>
      <c r="U46" s="302">
        <v>0</v>
      </c>
      <c r="V46" s="301">
        <v>783000</v>
      </c>
      <c r="W46" s="302">
        <v>0</v>
      </c>
      <c r="X46" s="302">
        <v>0</v>
      </c>
      <c r="Y46" s="302">
        <v>0</v>
      </c>
      <c r="Z46" s="111" t="s">
        <v>1016</v>
      </c>
      <c r="AA46" s="272"/>
      <c r="AB46" s="423" t="s">
        <v>930</v>
      </c>
      <c r="AC46" s="423"/>
      <c r="AD46" s="423"/>
    </row>
    <row r="47" spans="1:31" s="164" customFormat="1" ht="84.95" customHeight="1">
      <c r="A47" s="106"/>
      <c r="B47" s="106"/>
      <c r="C47" s="111">
        <v>11</v>
      </c>
      <c r="D47" s="105" t="s">
        <v>681</v>
      </c>
      <c r="E47" s="105">
        <v>1</v>
      </c>
      <c r="F47" s="102" t="s">
        <v>4</v>
      </c>
      <c r="G47" s="124" t="s">
        <v>113</v>
      </c>
      <c r="H47" s="102" t="s">
        <v>274</v>
      </c>
      <c r="I47" s="102" t="s">
        <v>678</v>
      </c>
      <c r="J47" s="123" t="s">
        <v>31</v>
      </c>
      <c r="K47" s="107" t="s">
        <v>440</v>
      </c>
      <c r="L47" s="112" t="s">
        <v>926</v>
      </c>
      <c r="M47" s="111" t="s">
        <v>33</v>
      </c>
      <c r="N47" s="111" t="s">
        <v>562</v>
      </c>
      <c r="O47" s="234">
        <v>83.66</v>
      </c>
      <c r="P47" s="111" t="s">
        <v>577</v>
      </c>
      <c r="Q47" s="111">
        <v>185</v>
      </c>
      <c r="R47" s="296">
        <f t="shared" si="7"/>
        <v>800000</v>
      </c>
      <c r="S47" s="297">
        <v>0</v>
      </c>
      <c r="T47" s="297">
        <v>0</v>
      </c>
      <c r="U47" s="297">
        <v>0</v>
      </c>
      <c r="V47" s="306">
        <v>800000</v>
      </c>
      <c r="W47" s="297">
        <v>0</v>
      </c>
      <c r="X47" s="297">
        <v>0</v>
      </c>
      <c r="Y47" s="297">
        <v>0</v>
      </c>
      <c r="Z47" s="111" t="s">
        <v>1001</v>
      </c>
      <c r="AA47" s="272"/>
      <c r="AE47" s="164" t="s">
        <v>938</v>
      </c>
    </row>
    <row r="48" spans="1:31" s="164" customFormat="1" ht="99" customHeight="1">
      <c r="A48" s="106"/>
      <c r="B48" s="106"/>
      <c r="C48" s="111">
        <v>12</v>
      </c>
      <c r="D48" s="105" t="s">
        <v>682</v>
      </c>
      <c r="E48" s="105">
        <v>1</v>
      </c>
      <c r="F48" s="102" t="s">
        <v>683</v>
      </c>
      <c r="G48" s="124" t="s">
        <v>143</v>
      </c>
      <c r="H48" s="102" t="s">
        <v>300</v>
      </c>
      <c r="I48" s="102" t="s">
        <v>684</v>
      </c>
      <c r="J48" s="123" t="s">
        <v>31</v>
      </c>
      <c r="K48" s="107" t="s">
        <v>440</v>
      </c>
      <c r="L48" s="112" t="s">
        <v>685</v>
      </c>
      <c r="M48" s="111" t="s">
        <v>33</v>
      </c>
      <c r="N48" s="111" t="s">
        <v>562</v>
      </c>
      <c r="O48" s="234">
        <v>705</v>
      </c>
      <c r="P48" s="111" t="s">
        <v>577</v>
      </c>
      <c r="Q48" s="237">
        <v>650</v>
      </c>
      <c r="R48" s="296">
        <f t="shared" si="7"/>
        <v>2312000</v>
      </c>
      <c r="S48" s="297">
        <v>0</v>
      </c>
      <c r="T48" s="297">
        <v>0</v>
      </c>
      <c r="U48" s="297">
        <v>0</v>
      </c>
      <c r="V48" s="309">
        <v>2312000</v>
      </c>
      <c r="W48" s="297">
        <v>0</v>
      </c>
      <c r="X48" s="297">
        <v>0</v>
      </c>
      <c r="Y48" s="297">
        <v>0</v>
      </c>
      <c r="Z48" s="111" t="s">
        <v>1016</v>
      </c>
      <c r="AA48" s="272"/>
      <c r="AB48" s="412" t="s">
        <v>930</v>
      </c>
      <c r="AC48" s="413"/>
      <c r="AD48" s="413"/>
      <c r="AE48" s="248"/>
    </row>
    <row r="49" spans="1:31" s="164" customFormat="1" ht="101.25" customHeight="1">
      <c r="A49" s="106"/>
      <c r="B49" s="106"/>
      <c r="C49" s="111">
        <v>13</v>
      </c>
      <c r="D49" s="105" t="s">
        <v>686</v>
      </c>
      <c r="E49" s="105">
        <v>1</v>
      </c>
      <c r="F49" s="102" t="s">
        <v>7</v>
      </c>
      <c r="G49" s="124" t="s">
        <v>49</v>
      </c>
      <c r="H49" s="102" t="s">
        <v>7</v>
      </c>
      <c r="I49" s="102" t="s">
        <v>687</v>
      </c>
      <c r="J49" s="123" t="s">
        <v>39</v>
      </c>
      <c r="K49" s="107" t="s">
        <v>440</v>
      </c>
      <c r="L49" s="112" t="s">
        <v>688</v>
      </c>
      <c r="M49" s="111" t="s">
        <v>33</v>
      </c>
      <c r="N49" s="111" t="s">
        <v>562</v>
      </c>
      <c r="O49" s="234">
        <v>490.86</v>
      </c>
      <c r="P49" s="111" t="s">
        <v>577</v>
      </c>
      <c r="Q49" s="231">
        <v>280</v>
      </c>
      <c r="R49" s="296">
        <f t="shared" si="7"/>
        <v>2000000</v>
      </c>
      <c r="S49" s="297">
        <v>0</v>
      </c>
      <c r="T49" s="297">
        <v>0</v>
      </c>
      <c r="U49" s="297">
        <v>0</v>
      </c>
      <c r="V49" s="309">
        <v>2000000</v>
      </c>
      <c r="W49" s="297">
        <v>0</v>
      </c>
      <c r="X49" s="297">
        <v>0</v>
      </c>
      <c r="Y49" s="297">
        <v>0</v>
      </c>
      <c r="Z49" s="111" t="s">
        <v>1002</v>
      </c>
      <c r="AA49" s="272"/>
      <c r="AC49" s="422"/>
      <c r="AD49" s="422"/>
      <c r="AE49" s="171" t="s">
        <v>906</v>
      </c>
    </row>
    <row r="50" spans="1:31" s="172" customFormat="1" ht="87" customHeight="1">
      <c r="A50" s="106"/>
      <c r="B50" s="106"/>
      <c r="C50" s="111">
        <v>14</v>
      </c>
      <c r="D50" s="105" t="s">
        <v>693</v>
      </c>
      <c r="E50" s="105">
        <v>1</v>
      </c>
      <c r="F50" s="102" t="s">
        <v>6</v>
      </c>
      <c r="G50" s="124" t="s">
        <v>75</v>
      </c>
      <c r="H50" s="102" t="s">
        <v>48</v>
      </c>
      <c r="I50" s="102" t="s">
        <v>675</v>
      </c>
      <c r="J50" s="123" t="s">
        <v>39</v>
      </c>
      <c r="K50" s="107" t="s">
        <v>440</v>
      </c>
      <c r="L50" s="199" t="s">
        <v>694</v>
      </c>
      <c r="M50" s="122" t="s">
        <v>33</v>
      </c>
      <c r="N50" s="122" t="s">
        <v>562</v>
      </c>
      <c r="O50" s="200">
        <v>2</v>
      </c>
      <c r="P50" s="122" t="s">
        <v>692</v>
      </c>
      <c r="Q50" s="187">
        <v>70</v>
      </c>
      <c r="R50" s="300">
        <f t="shared" si="7"/>
        <v>350000</v>
      </c>
      <c r="S50" s="302">
        <v>0</v>
      </c>
      <c r="T50" s="302">
        <v>0</v>
      </c>
      <c r="U50" s="302">
        <v>0</v>
      </c>
      <c r="V50" s="301">
        <v>350000</v>
      </c>
      <c r="W50" s="302">
        <v>0</v>
      </c>
      <c r="X50" s="302">
        <v>0</v>
      </c>
      <c r="Y50" s="302">
        <v>0</v>
      </c>
      <c r="Z50" s="111" t="s">
        <v>1016</v>
      </c>
      <c r="AA50" s="272"/>
    </row>
    <row r="51" spans="1:31" s="184" customFormat="1" ht="110.25" customHeight="1">
      <c r="A51" s="106"/>
      <c r="B51" s="106"/>
      <c r="C51" s="111">
        <v>15</v>
      </c>
      <c r="D51" s="105" t="s">
        <v>695</v>
      </c>
      <c r="E51" s="105">
        <v>1</v>
      </c>
      <c r="F51" s="102" t="s">
        <v>696</v>
      </c>
      <c r="G51" s="124" t="s">
        <v>93</v>
      </c>
      <c r="H51" s="102" t="s">
        <v>257</v>
      </c>
      <c r="I51" s="102" t="s">
        <v>697</v>
      </c>
      <c r="J51" s="123" t="s">
        <v>39</v>
      </c>
      <c r="K51" s="107" t="s">
        <v>440</v>
      </c>
      <c r="L51" s="199" t="s">
        <v>698</v>
      </c>
      <c r="M51" s="122" t="s">
        <v>33</v>
      </c>
      <c r="N51" s="122" t="s">
        <v>562</v>
      </c>
      <c r="O51" s="200">
        <v>1</v>
      </c>
      <c r="P51" s="122" t="s">
        <v>699</v>
      </c>
      <c r="Q51" s="187">
        <v>50</v>
      </c>
      <c r="R51" s="300">
        <f>SUM(S51:Y51)</f>
        <v>2000000</v>
      </c>
      <c r="S51" s="302">
        <v>0</v>
      </c>
      <c r="T51" s="302">
        <v>0</v>
      </c>
      <c r="U51" s="302">
        <v>0</v>
      </c>
      <c r="V51" s="301">
        <v>2000000</v>
      </c>
      <c r="W51" s="302">
        <v>0</v>
      </c>
      <c r="X51" s="302">
        <v>0</v>
      </c>
      <c r="Y51" s="302">
        <v>0</v>
      </c>
      <c r="Z51" s="111" t="s">
        <v>1016</v>
      </c>
      <c r="AA51" s="272"/>
      <c r="AB51" s="411" t="s">
        <v>931</v>
      </c>
      <c r="AC51" s="411"/>
      <c r="AD51" s="411"/>
    </row>
    <row r="52" spans="1:31" s="184" customFormat="1" ht="101.25" customHeight="1">
      <c r="A52" s="106"/>
      <c r="B52" s="106"/>
      <c r="C52" s="111">
        <v>16</v>
      </c>
      <c r="D52" s="105" t="s">
        <v>700</v>
      </c>
      <c r="E52" s="105">
        <v>1</v>
      </c>
      <c r="F52" s="102" t="s">
        <v>15</v>
      </c>
      <c r="G52" s="124" t="s">
        <v>98</v>
      </c>
      <c r="H52" s="102" t="s">
        <v>15</v>
      </c>
      <c r="I52" s="102" t="s">
        <v>701</v>
      </c>
      <c r="J52" s="123" t="s">
        <v>39</v>
      </c>
      <c r="K52" s="107" t="s">
        <v>440</v>
      </c>
      <c r="L52" s="199" t="s">
        <v>702</v>
      </c>
      <c r="M52" s="122" t="s">
        <v>33</v>
      </c>
      <c r="N52" s="122" t="s">
        <v>562</v>
      </c>
      <c r="O52" s="200">
        <v>2</v>
      </c>
      <c r="P52" s="187" t="s">
        <v>703</v>
      </c>
      <c r="Q52" s="187">
        <v>230</v>
      </c>
      <c r="R52" s="300">
        <f t="shared" si="7"/>
        <v>783000</v>
      </c>
      <c r="S52" s="302">
        <v>0</v>
      </c>
      <c r="T52" s="302">
        <v>0</v>
      </c>
      <c r="U52" s="302">
        <v>0</v>
      </c>
      <c r="V52" s="301">
        <v>783000</v>
      </c>
      <c r="W52" s="302">
        <v>0</v>
      </c>
      <c r="X52" s="302">
        <v>0</v>
      </c>
      <c r="Y52" s="302">
        <v>0</v>
      </c>
      <c r="Z52" s="111" t="s">
        <v>1016</v>
      </c>
      <c r="AA52" s="272"/>
      <c r="AB52" s="411" t="s">
        <v>931</v>
      </c>
      <c r="AC52" s="411"/>
      <c r="AD52" s="411"/>
    </row>
    <row r="53" spans="1:31" s="106" customFormat="1" ht="99" customHeight="1">
      <c r="A53" s="241" t="s">
        <v>565</v>
      </c>
      <c r="B53" s="241"/>
      <c r="C53" s="111">
        <v>17</v>
      </c>
      <c r="D53" s="105" t="s">
        <v>704</v>
      </c>
      <c r="E53" s="105">
        <v>1</v>
      </c>
      <c r="F53" s="102" t="s">
        <v>11</v>
      </c>
      <c r="G53" s="124" t="s">
        <v>77</v>
      </c>
      <c r="H53" s="102" t="s">
        <v>243</v>
      </c>
      <c r="I53" s="110" t="s">
        <v>705</v>
      </c>
      <c r="J53" s="123" t="s">
        <v>31</v>
      </c>
      <c r="K53" s="107" t="s">
        <v>440</v>
      </c>
      <c r="L53" s="199" t="s">
        <v>706</v>
      </c>
      <c r="M53" s="122" t="s">
        <v>33</v>
      </c>
      <c r="N53" s="122" t="s">
        <v>562</v>
      </c>
      <c r="O53" s="202">
        <v>448</v>
      </c>
      <c r="P53" s="122" t="s">
        <v>577</v>
      </c>
      <c r="Q53" s="187">
        <v>800</v>
      </c>
      <c r="R53" s="296">
        <f t="shared" si="7"/>
        <v>1800000</v>
      </c>
      <c r="S53" s="297">
        <v>0</v>
      </c>
      <c r="T53" s="297">
        <v>0</v>
      </c>
      <c r="U53" s="297">
        <v>0</v>
      </c>
      <c r="V53" s="324">
        <v>1800000</v>
      </c>
      <c r="W53" s="297">
        <v>0</v>
      </c>
      <c r="X53" s="297">
        <v>0</v>
      </c>
      <c r="Y53" s="297">
        <v>0</v>
      </c>
      <c r="Z53" s="111" t="s">
        <v>1003</v>
      </c>
      <c r="AA53" s="272"/>
    </row>
    <row r="54" spans="1:31" s="106" customFormat="1" ht="84.95" customHeight="1">
      <c r="A54" s="241"/>
      <c r="B54" s="241"/>
      <c r="C54" s="111">
        <v>18</v>
      </c>
      <c r="D54" s="105" t="s">
        <v>949</v>
      </c>
      <c r="E54" s="105">
        <v>1</v>
      </c>
      <c r="F54" s="102" t="s">
        <v>7</v>
      </c>
      <c r="G54" s="124" t="s">
        <v>49</v>
      </c>
      <c r="H54" s="102" t="s">
        <v>7</v>
      </c>
      <c r="I54" s="110" t="s">
        <v>866</v>
      </c>
      <c r="J54" s="123" t="s">
        <v>41</v>
      </c>
      <c r="K54" s="107" t="s">
        <v>440</v>
      </c>
      <c r="L54" s="199" t="s">
        <v>863</v>
      </c>
      <c r="M54" s="122" t="s">
        <v>33</v>
      </c>
      <c r="N54" s="122" t="s">
        <v>562</v>
      </c>
      <c r="O54" s="202">
        <v>286</v>
      </c>
      <c r="P54" s="122" t="s">
        <v>577</v>
      </c>
      <c r="Q54" s="187">
        <v>60</v>
      </c>
      <c r="R54" s="296">
        <f t="shared" ref="R54" si="8">SUM(S54:Y54)</f>
        <v>1100000</v>
      </c>
      <c r="S54" s="297">
        <v>0</v>
      </c>
      <c r="T54" s="297">
        <v>0</v>
      </c>
      <c r="U54" s="297">
        <v>0</v>
      </c>
      <c r="V54" s="324">
        <v>1100000</v>
      </c>
      <c r="W54" s="297">
        <v>0</v>
      </c>
      <c r="X54" s="297">
        <v>0</v>
      </c>
      <c r="Y54" s="297">
        <v>0</v>
      </c>
      <c r="Z54" s="111" t="s">
        <v>893</v>
      </c>
      <c r="AA54" s="272"/>
    </row>
    <row r="55" spans="1:31" s="106" customFormat="1" ht="84.95" customHeight="1">
      <c r="A55" s="241"/>
      <c r="B55" s="241"/>
      <c r="C55" s="111">
        <v>19</v>
      </c>
      <c r="D55" s="105" t="s">
        <v>950</v>
      </c>
      <c r="E55" s="105">
        <v>1</v>
      </c>
      <c r="F55" s="102" t="s">
        <v>4</v>
      </c>
      <c r="G55" s="323" t="s">
        <v>96</v>
      </c>
      <c r="H55" s="102" t="s">
        <v>259</v>
      </c>
      <c r="I55" s="110" t="s">
        <v>867</v>
      </c>
      <c r="J55" s="123" t="s">
        <v>31</v>
      </c>
      <c r="K55" s="107" t="s">
        <v>440</v>
      </c>
      <c r="L55" s="199" t="s">
        <v>864</v>
      </c>
      <c r="M55" s="122" t="s">
        <v>33</v>
      </c>
      <c r="N55" s="122" t="s">
        <v>562</v>
      </c>
      <c r="O55" s="202">
        <v>36</v>
      </c>
      <c r="P55" s="122" t="s">
        <v>577</v>
      </c>
      <c r="Q55" s="187">
        <v>65</v>
      </c>
      <c r="R55" s="296">
        <f t="shared" ref="R55:R61" si="9">SUM(S55:Y55)</f>
        <v>780000</v>
      </c>
      <c r="S55" s="297">
        <v>0</v>
      </c>
      <c r="T55" s="297">
        <v>0</v>
      </c>
      <c r="U55" s="297">
        <v>0</v>
      </c>
      <c r="V55" s="324">
        <v>780000</v>
      </c>
      <c r="W55" s="297">
        <v>0</v>
      </c>
      <c r="X55" s="297">
        <v>0</v>
      </c>
      <c r="Y55" s="297">
        <v>0</v>
      </c>
      <c r="Z55" s="111" t="s">
        <v>893</v>
      </c>
      <c r="AA55" s="272"/>
    </row>
    <row r="56" spans="1:31" s="106" customFormat="1" ht="76.5" customHeight="1">
      <c r="A56" s="241"/>
      <c r="B56" s="241"/>
      <c r="C56" s="111">
        <v>20</v>
      </c>
      <c r="D56" s="105" t="s">
        <v>951</v>
      </c>
      <c r="E56" s="105">
        <v>1</v>
      </c>
      <c r="F56" s="102" t="s">
        <v>7</v>
      </c>
      <c r="G56" s="124" t="s">
        <v>49</v>
      </c>
      <c r="H56" s="102" t="s">
        <v>7</v>
      </c>
      <c r="I56" s="110" t="s">
        <v>874</v>
      </c>
      <c r="J56" s="123" t="s">
        <v>41</v>
      </c>
      <c r="K56" s="107" t="s">
        <v>440</v>
      </c>
      <c r="L56" s="199" t="s">
        <v>865</v>
      </c>
      <c r="M56" s="122" t="s">
        <v>33</v>
      </c>
      <c r="N56" s="122" t="s">
        <v>562</v>
      </c>
      <c r="O56" s="202">
        <v>1</v>
      </c>
      <c r="P56" s="122" t="s">
        <v>36</v>
      </c>
      <c r="Q56" s="187">
        <v>85</v>
      </c>
      <c r="R56" s="296">
        <f t="shared" si="9"/>
        <v>110000</v>
      </c>
      <c r="S56" s="297">
        <v>0</v>
      </c>
      <c r="T56" s="297">
        <v>0</v>
      </c>
      <c r="U56" s="297">
        <v>0</v>
      </c>
      <c r="V56" s="324">
        <v>110000</v>
      </c>
      <c r="W56" s="297">
        <v>0</v>
      </c>
      <c r="X56" s="297">
        <v>0</v>
      </c>
      <c r="Y56" s="297">
        <v>0</v>
      </c>
      <c r="Z56" s="111" t="s">
        <v>893</v>
      </c>
      <c r="AA56" s="272"/>
    </row>
    <row r="57" spans="1:31" s="106" customFormat="1" ht="70.5" customHeight="1">
      <c r="A57" s="241"/>
      <c r="B57" s="241"/>
      <c r="C57" s="111">
        <v>21</v>
      </c>
      <c r="D57" s="105" t="s">
        <v>952</v>
      </c>
      <c r="E57" s="105">
        <v>1</v>
      </c>
      <c r="F57" s="102" t="s">
        <v>7</v>
      </c>
      <c r="G57" s="323" t="s">
        <v>49</v>
      </c>
      <c r="H57" s="102" t="s">
        <v>7</v>
      </c>
      <c r="I57" s="110" t="s">
        <v>888</v>
      </c>
      <c r="J57" s="123" t="s">
        <v>41</v>
      </c>
      <c r="K57" s="107" t="s">
        <v>440</v>
      </c>
      <c r="L57" s="199" t="s">
        <v>887</v>
      </c>
      <c r="M57" s="122" t="s">
        <v>33</v>
      </c>
      <c r="N57" s="122" t="s">
        <v>562</v>
      </c>
      <c r="O57" s="200">
        <f>28*21</f>
        <v>588</v>
      </c>
      <c r="P57" s="122" t="s">
        <v>577</v>
      </c>
      <c r="Q57" s="203">
        <v>55</v>
      </c>
      <c r="R57" s="296">
        <f t="shared" si="9"/>
        <v>250000</v>
      </c>
      <c r="S57" s="297">
        <v>0</v>
      </c>
      <c r="T57" s="297">
        <v>0</v>
      </c>
      <c r="U57" s="297">
        <v>0</v>
      </c>
      <c r="V57" s="324">
        <v>250000</v>
      </c>
      <c r="W57" s="297">
        <v>0</v>
      </c>
      <c r="X57" s="297">
        <v>0</v>
      </c>
      <c r="Y57" s="297">
        <v>0</v>
      </c>
      <c r="Z57" s="111" t="s">
        <v>893</v>
      </c>
      <c r="AA57" s="272"/>
    </row>
    <row r="58" spans="1:31" s="106" customFormat="1" ht="99.75" customHeight="1">
      <c r="A58" s="241"/>
      <c r="B58" s="241"/>
      <c r="C58" s="111">
        <v>22</v>
      </c>
      <c r="D58" s="105" t="s">
        <v>953</v>
      </c>
      <c r="E58" s="105">
        <v>1</v>
      </c>
      <c r="F58" s="102" t="s">
        <v>7</v>
      </c>
      <c r="G58" s="323" t="s">
        <v>49</v>
      </c>
      <c r="H58" s="102" t="s">
        <v>7</v>
      </c>
      <c r="I58" s="110" t="s">
        <v>889</v>
      </c>
      <c r="J58" s="123" t="s">
        <v>41</v>
      </c>
      <c r="K58" s="107" t="s">
        <v>440</v>
      </c>
      <c r="L58" s="199" t="s">
        <v>909</v>
      </c>
      <c r="M58" s="122" t="s">
        <v>33</v>
      </c>
      <c r="N58" s="122" t="s">
        <v>652</v>
      </c>
      <c r="O58" s="200">
        <v>2</v>
      </c>
      <c r="P58" s="122" t="s">
        <v>703</v>
      </c>
      <c r="Q58" s="122">
        <v>65</v>
      </c>
      <c r="R58" s="296">
        <f t="shared" si="9"/>
        <v>1300000</v>
      </c>
      <c r="S58" s="297">
        <v>0</v>
      </c>
      <c r="T58" s="297">
        <v>0</v>
      </c>
      <c r="U58" s="297">
        <v>0</v>
      </c>
      <c r="V58" s="324">
        <v>1300000</v>
      </c>
      <c r="W58" s="297">
        <v>0</v>
      </c>
      <c r="X58" s="297">
        <v>0</v>
      </c>
      <c r="Y58" s="297">
        <v>0</v>
      </c>
      <c r="Z58" s="111" t="s">
        <v>893</v>
      </c>
      <c r="AA58" s="272"/>
      <c r="AB58" s="421" t="s">
        <v>931</v>
      </c>
      <c r="AC58" s="421"/>
      <c r="AD58" s="421"/>
    </row>
    <row r="59" spans="1:31" s="106" customFormat="1" ht="96" customHeight="1">
      <c r="A59" s="241"/>
      <c r="B59" s="241"/>
      <c r="C59" s="111">
        <v>23</v>
      </c>
      <c r="D59" s="105" t="s">
        <v>954</v>
      </c>
      <c r="E59" s="105">
        <v>1</v>
      </c>
      <c r="F59" s="102" t="s">
        <v>7</v>
      </c>
      <c r="G59" s="323" t="s">
        <v>49</v>
      </c>
      <c r="H59" s="102" t="s">
        <v>7</v>
      </c>
      <c r="I59" s="110" t="s">
        <v>891</v>
      </c>
      <c r="J59" s="123" t="s">
        <v>41</v>
      </c>
      <c r="K59" s="107" t="s">
        <v>440</v>
      </c>
      <c r="L59" s="199" t="s">
        <v>890</v>
      </c>
      <c r="M59" s="122" t="s">
        <v>33</v>
      </c>
      <c r="N59" s="122" t="s">
        <v>562</v>
      </c>
      <c r="O59" s="200">
        <v>1</v>
      </c>
      <c r="P59" s="122" t="s">
        <v>36</v>
      </c>
      <c r="Q59" s="122">
        <v>1200</v>
      </c>
      <c r="R59" s="296">
        <f t="shared" si="9"/>
        <v>1500000</v>
      </c>
      <c r="S59" s="297">
        <v>0</v>
      </c>
      <c r="T59" s="297">
        <v>0</v>
      </c>
      <c r="U59" s="297">
        <v>0</v>
      </c>
      <c r="V59" s="325">
        <v>1500000</v>
      </c>
      <c r="W59" s="297">
        <v>0</v>
      </c>
      <c r="X59" s="297">
        <v>0</v>
      </c>
      <c r="Y59" s="297">
        <v>0</v>
      </c>
      <c r="Z59" s="111" t="s">
        <v>893</v>
      </c>
      <c r="AA59" s="272"/>
    </row>
    <row r="60" spans="1:31" s="106" customFormat="1" ht="87" customHeight="1">
      <c r="A60" s="241"/>
      <c r="B60" s="241"/>
      <c r="C60" s="111">
        <v>24</v>
      </c>
      <c r="D60" s="105" t="s">
        <v>955</v>
      </c>
      <c r="E60" s="105">
        <v>1</v>
      </c>
      <c r="F60" s="102" t="s">
        <v>11</v>
      </c>
      <c r="G60" s="323" t="s">
        <v>185</v>
      </c>
      <c r="H60" s="102" t="s">
        <v>340</v>
      </c>
      <c r="I60" s="110" t="s">
        <v>977</v>
      </c>
      <c r="J60" s="123" t="s">
        <v>31</v>
      </c>
      <c r="K60" s="107" t="s">
        <v>440</v>
      </c>
      <c r="L60" s="199" t="s">
        <v>943</v>
      </c>
      <c r="M60" s="122" t="s">
        <v>33</v>
      </c>
      <c r="N60" s="122" t="s">
        <v>562</v>
      </c>
      <c r="O60" s="200">
        <v>1</v>
      </c>
      <c r="P60" s="122" t="s">
        <v>36</v>
      </c>
      <c r="Q60" s="122">
        <v>150</v>
      </c>
      <c r="R60" s="296">
        <f>V60</f>
        <v>1140411.26</v>
      </c>
      <c r="S60" s="297">
        <v>0</v>
      </c>
      <c r="T60" s="297">
        <v>0</v>
      </c>
      <c r="U60" s="297">
        <v>0</v>
      </c>
      <c r="V60" s="325">
        <v>1140411.26</v>
      </c>
      <c r="W60" s="297">
        <v>0</v>
      </c>
      <c r="X60" s="297">
        <v>0</v>
      </c>
      <c r="Y60" s="297">
        <v>0</v>
      </c>
      <c r="Z60" s="111" t="s">
        <v>893</v>
      </c>
      <c r="AA60" s="272"/>
    </row>
    <row r="61" spans="1:31" s="185" customFormat="1" ht="82.5" customHeight="1">
      <c r="A61" s="241"/>
      <c r="B61" s="241"/>
      <c r="C61" s="111">
        <v>25</v>
      </c>
      <c r="D61" s="105" t="s">
        <v>992</v>
      </c>
      <c r="E61" s="105">
        <v>1</v>
      </c>
      <c r="F61" s="102" t="s">
        <v>641</v>
      </c>
      <c r="G61" s="124" t="s">
        <v>49</v>
      </c>
      <c r="H61" s="102" t="s">
        <v>7</v>
      </c>
      <c r="I61" s="110" t="s">
        <v>885</v>
      </c>
      <c r="J61" s="123" t="s">
        <v>41</v>
      </c>
      <c r="K61" s="107" t="s">
        <v>440</v>
      </c>
      <c r="L61" s="199" t="s">
        <v>886</v>
      </c>
      <c r="M61" s="122" t="s">
        <v>33</v>
      </c>
      <c r="N61" s="122" t="s">
        <v>562</v>
      </c>
      <c r="O61" s="202">
        <v>480</v>
      </c>
      <c r="P61" s="122" t="s">
        <v>577</v>
      </c>
      <c r="Q61" s="187">
        <v>45</v>
      </c>
      <c r="R61" s="296">
        <f t="shared" si="9"/>
        <v>1750000</v>
      </c>
      <c r="S61" s="297">
        <v>0</v>
      </c>
      <c r="T61" s="297">
        <v>0</v>
      </c>
      <c r="U61" s="297">
        <v>0</v>
      </c>
      <c r="V61" s="324">
        <v>1750000</v>
      </c>
      <c r="W61" s="297">
        <v>0</v>
      </c>
      <c r="X61" s="297">
        <v>0</v>
      </c>
      <c r="Y61" s="297">
        <v>0</v>
      </c>
      <c r="Z61" s="111" t="s">
        <v>893</v>
      </c>
      <c r="AA61" s="272"/>
      <c r="AB61" s="414" t="s">
        <v>931</v>
      </c>
      <c r="AC61" s="414"/>
      <c r="AD61" s="414"/>
    </row>
    <row r="62" spans="1:31" s="114" customFormat="1" ht="25.5" customHeight="1">
      <c r="C62" s="106"/>
      <c r="D62" s="82"/>
      <c r="E62" s="83"/>
      <c r="F62" s="84"/>
      <c r="G62" s="80"/>
      <c r="H62" s="115"/>
      <c r="J62" s="116"/>
      <c r="K62" s="109"/>
      <c r="L62" s="218"/>
      <c r="M62" s="218"/>
      <c r="N62" s="218"/>
      <c r="O62" s="233"/>
      <c r="P62" s="218"/>
      <c r="Q62" s="198" t="s">
        <v>707</v>
      </c>
      <c r="R62" s="298">
        <f>SUM(R37:R61)</f>
        <v>28140914.260000002</v>
      </c>
      <c r="S62" s="298">
        <f t="shared" ref="S62:Y62" si="10">SUM(S37:S61)</f>
        <v>0</v>
      </c>
      <c r="T62" s="298">
        <f t="shared" si="10"/>
        <v>0</v>
      </c>
      <c r="U62" s="298">
        <f t="shared" si="10"/>
        <v>0</v>
      </c>
      <c r="V62" s="310">
        <f t="shared" si="10"/>
        <v>28140914.260000002</v>
      </c>
      <c r="W62" s="298">
        <f t="shared" si="10"/>
        <v>0</v>
      </c>
      <c r="X62" s="298">
        <f t="shared" si="10"/>
        <v>0</v>
      </c>
      <c r="Y62" s="298">
        <f t="shared" si="10"/>
        <v>0</v>
      </c>
      <c r="Z62" s="106"/>
      <c r="AA62" s="271"/>
    </row>
    <row r="63" spans="1:31" s="114" customFormat="1">
      <c r="C63" s="344"/>
      <c r="D63" s="345" t="s">
        <v>708</v>
      </c>
      <c r="E63" s="345"/>
      <c r="F63" s="345"/>
      <c r="G63" s="346"/>
      <c r="H63" s="347"/>
      <c r="I63" s="347"/>
      <c r="J63" s="347"/>
      <c r="K63" s="348"/>
      <c r="L63" s="347"/>
      <c r="M63" s="347"/>
      <c r="N63" s="347"/>
      <c r="O63" s="349"/>
      <c r="P63" s="350"/>
      <c r="Q63" s="350"/>
      <c r="R63" s="362"/>
      <c r="S63" s="362"/>
      <c r="T63" s="362"/>
      <c r="U63" s="362"/>
      <c r="V63" s="363"/>
      <c r="W63" s="362"/>
      <c r="X63" s="362"/>
      <c r="Y63" s="362"/>
      <c r="Z63" s="279"/>
      <c r="AA63" s="271"/>
    </row>
    <row r="64" spans="1:31" s="164" customFormat="1" ht="79.5" customHeight="1">
      <c r="A64" s="106"/>
      <c r="B64" s="106"/>
      <c r="C64" s="111">
        <v>1</v>
      </c>
      <c r="D64" s="105" t="s">
        <v>709</v>
      </c>
      <c r="E64" s="105">
        <v>1</v>
      </c>
      <c r="F64" s="102" t="s">
        <v>7</v>
      </c>
      <c r="G64" s="124" t="s">
        <v>49</v>
      </c>
      <c r="H64" s="102" t="s">
        <v>7</v>
      </c>
      <c r="I64" s="110" t="s">
        <v>567</v>
      </c>
      <c r="J64" s="123" t="s">
        <v>41</v>
      </c>
      <c r="K64" s="107" t="s">
        <v>483</v>
      </c>
      <c r="L64" s="199" t="s">
        <v>710</v>
      </c>
      <c r="M64" s="122" t="s">
        <v>33</v>
      </c>
      <c r="N64" s="122" t="s">
        <v>562</v>
      </c>
      <c r="O64" s="200">
        <v>1</v>
      </c>
      <c r="P64" s="122" t="s">
        <v>36</v>
      </c>
      <c r="Q64" s="201">
        <v>5000</v>
      </c>
      <c r="R64" s="300">
        <f t="shared" ref="R64:R66" si="11">SUM(S64:Y64)</f>
        <v>1200000</v>
      </c>
      <c r="S64" s="302">
        <v>0</v>
      </c>
      <c r="T64" s="302">
        <v>0</v>
      </c>
      <c r="U64" s="302">
        <v>0</v>
      </c>
      <c r="V64" s="301">
        <v>1200000</v>
      </c>
      <c r="W64" s="302">
        <v>0</v>
      </c>
      <c r="X64" s="302">
        <v>0</v>
      </c>
      <c r="Y64" s="302">
        <v>0</v>
      </c>
      <c r="Z64" s="111" t="s">
        <v>1016</v>
      </c>
      <c r="AA64" s="272"/>
    </row>
    <row r="65" spans="1:30" s="106" customFormat="1" ht="79.5" customHeight="1">
      <c r="C65" s="111">
        <v>2</v>
      </c>
      <c r="D65" s="105" t="s">
        <v>711</v>
      </c>
      <c r="E65" s="105">
        <v>1</v>
      </c>
      <c r="F65" s="102" t="s">
        <v>636</v>
      </c>
      <c r="G65" s="124" t="s">
        <v>87</v>
      </c>
      <c r="H65" s="102" t="s">
        <v>252</v>
      </c>
      <c r="I65" s="110" t="s">
        <v>712</v>
      </c>
      <c r="J65" s="123" t="s">
        <v>31</v>
      </c>
      <c r="K65" s="107" t="s">
        <v>483</v>
      </c>
      <c r="L65" s="199" t="s">
        <v>713</v>
      </c>
      <c r="M65" s="122" t="s">
        <v>652</v>
      </c>
      <c r="N65" s="122" t="s">
        <v>42</v>
      </c>
      <c r="O65" s="200">
        <v>30</v>
      </c>
      <c r="P65" s="122" t="s">
        <v>577</v>
      </c>
      <c r="Q65" s="201">
        <v>3000</v>
      </c>
      <c r="R65" s="296">
        <f t="shared" si="11"/>
        <v>100000</v>
      </c>
      <c r="S65" s="297">
        <v>0</v>
      </c>
      <c r="T65" s="297">
        <v>0</v>
      </c>
      <c r="U65" s="297">
        <v>0</v>
      </c>
      <c r="V65" s="309">
        <v>100000</v>
      </c>
      <c r="W65" s="297">
        <v>0</v>
      </c>
      <c r="X65" s="297">
        <v>0</v>
      </c>
      <c r="Y65" s="297">
        <v>0</v>
      </c>
      <c r="Z65" s="111" t="s">
        <v>1004</v>
      </c>
      <c r="AA65" s="272"/>
    </row>
    <row r="66" spans="1:30" s="117" customFormat="1" ht="79.5" customHeight="1">
      <c r="A66" s="106"/>
      <c r="B66" s="106"/>
      <c r="C66" s="111">
        <v>3</v>
      </c>
      <c r="D66" s="105" t="s">
        <v>714</v>
      </c>
      <c r="E66" s="105">
        <v>1</v>
      </c>
      <c r="F66" s="102" t="s">
        <v>636</v>
      </c>
      <c r="G66" s="124" t="s">
        <v>153</v>
      </c>
      <c r="H66" s="102" t="s">
        <v>16</v>
      </c>
      <c r="I66" s="110" t="s">
        <v>715</v>
      </c>
      <c r="J66" s="123" t="s">
        <v>39</v>
      </c>
      <c r="K66" s="107" t="s">
        <v>483</v>
      </c>
      <c r="L66" s="199" t="s">
        <v>716</v>
      </c>
      <c r="M66" s="122" t="s">
        <v>652</v>
      </c>
      <c r="N66" s="122" t="s">
        <v>42</v>
      </c>
      <c r="O66" s="200">
        <v>70</v>
      </c>
      <c r="P66" s="122" t="s">
        <v>577</v>
      </c>
      <c r="Q66" s="201">
        <v>1680</v>
      </c>
      <c r="R66" s="300">
        <f t="shared" si="11"/>
        <v>300000</v>
      </c>
      <c r="S66" s="302">
        <v>0</v>
      </c>
      <c r="T66" s="302">
        <v>0</v>
      </c>
      <c r="U66" s="302">
        <v>0</v>
      </c>
      <c r="V66" s="301">
        <v>300000</v>
      </c>
      <c r="W66" s="302">
        <v>0</v>
      </c>
      <c r="X66" s="302">
        <v>0</v>
      </c>
      <c r="Y66" s="302">
        <v>0</v>
      </c>
      <c r="Z66" s="111" t="s">
        <v>1016</v>
      </c>
      <c r="AA66" s="272"/>
      <c r="AB66" s="415" t="s">
        <v>931</v>
      </c>
      <c r="AC66" s="415"/>
      <c r="AD66" s="415"/>
    </row>
    <row r="67" spans="1:30" s="114" customFormat="1" ht="25.5" customHeight="1">
      <c r="C67" s="240"/>
      <c r="D67" s="82"/>
      <c r="E67" s="83"/>
      <c r="F67" s="84"/>
      <c r="G67" s="80"/>
      <c r="H67" s="115"/>
      <c r="J67" s="116"/>
      <c r="K67" s="109"/>
      <c r="L67" s="218"/>
      <c r="M67" s="218"/>
      <c r="N67" s="218"/>
      <c r="O67" s="233"/>
      <c r="P67" s="218"/>
      <c r="Q67" s="198" t="s">
        <v>717</v>
      </c>
      <c r="R67" s="298">
        <f>SUM(R64:R66)</f>
        <v>1600000</v>
      </c>
      <c r="S67" s="298">
        <f t="shared" ref="S67:Y67" si="12">SUM(S64:S66)</f>
        <v>0</v>
      </c>
      <c r="T67" s="298">
        <f t="shared" si="12"/>
        <v>0</v>
      </c>
      <c r="U67" s="298">
        <f t="shared" si="12"/>
        <v>0</v>
      </c>
      <c r="V67" s="310">
        <f>SUM(V64:V66)</f>
        <v>1600000</v>
      </c>
      <c r="W67" s="298">
        <f t="shared" si="12"/>
        <v>0</v>
      </c>
      <c r="X67" s="298">
        <f t="shared" si="12"/>
        <v>0</v>
      </c>
      <c r="Y67" s="298">
        <f t="shared" si="12"/>
        <v>0</v>
      </c>
      <c r="Z67" s="106"/>
      <c r="AA67" s="271"/>
    </row>
    <row r="68" spans="1:30" s="114" customFormat="1">
      <c r="C68" s="344"/>
      <c r="D68" s="345" t="s">
        <v>718</v>
      </c>
      <c r="E68" s="345"/>
      <c r="F68" s="345"/>
      <c r="G68" s="346"/>
      <c r="H68" s="347"/>
      <c r="I68" s="347"/>
      <c r="J68" s="347"/>
      <c r="K68" s="348"/>
      <c r="L68" s="347"/>
      <c r="M68" s="347"/>
      <c r="N68" s="347"/>
      <c r="O68" s="349"/>
      <c r="P68" s="350"/>
      <c r="Q68" s="350"/>
      <c r="R68" s="362"/>
      <c r="S68" s="362"/>
      <c r="T68" s="362"/>
      <c r="U68" s="362"/>
      <c r="V68" s="363"/>
      <c r="W68" s="362"/>
      <c r="X68" s="362"/>
      <c r="Y68" s="362"/>
      <c r="Z68" s="279"/>
      <c r="AA68" s="271"/>
    </row>
    <row r="69" spans="1:30" s="106" customFormat="1" ht="91.5" customHeight="1">
      <c r="C69" s="111">
        <v>1</v>
      </c>
      <c r="D69" s="105" t="s">
        <v>719</v>
      </c>
      <c r="E69" s="105" t="s">
        <v>720</v>
      </c>
      <c r="F69" s="102" t="s">
        <v>721</v>
      </c>
      <c r="G69" s="124" t="s">
        <v>719</v>
      </c>
      <c r="H69" s="102" t="s">
        <v>42</v>
      </c>
      <c r="I69" s="110" t="s">
        <v>722</v>
      </c>
      <c r="J69" s="123" t="s">
        <v>42</v>
      </c>
      <c r="K69" s="123" t="s">
        <v>42</v>
      </c>
      <c r="L69" s="199" t="s">
        <v>1009</v>
      </c>
      <c r="M69" s="122" t="s">
        <v>42</v>
      </c>
      <c r="N69" s="122" t="s">
        <v>42</v>
      </c>
      <c r="O69" s="200" t="s">
        <v>42</v>
      </c>
      <c r="P69" s="122" t="s">
        <v>42</v>
      </c>
      <c r="Q69" s="122" t="s">
        <v>42</v>
      </c>
      <c r="R69" s="300">
        <f>SUM(S69:Y69)</f>
        <v>4348744.7039999999</v>
      </c>
      <c r="S69" s="302">
        <v>0</v>
      </c>
      <c r="T69" s="302">
        <v>0</v>
      </c>
      <c r="U69" s="302">
        <v>0</v>
      </c>
      <c r="V69" s="301">
        <v>4348744.7039999999</v>
      </c>
      <c r="W69" s="302">
        <v>0</v>
      </c>
      <c r="X69" s="302">
        <v>0</v>
      </c>
      <c r="Y69" s="302">
        <v>0</v>
      </c>
      <c r="Z69" s="111" t="s">
        <v>1019</v>
      </c>
      <c r="AA69" s="272"/>
    </row>
    <row r="70" spans="1:30" s="114" customFormat="1" ht="25.5" customHeight="1">
      <c r="C70" s="240"/>
      <c r="D70" s="82"/>
      <c r="E70" s="83"/>
      <c r="F70" s="84"/>
      <c r="G70" s="80"/>
      <c r="H70" s="115"/>
      <c r="J70" s="116"/>
      <c r="K70" s="109"/>
      <c r="L70" s="218"/>
      <c r="M70" s="218"/>
      <c r="N70" s="218"/>
      <c r="O70" s="233"/>
      <c r="P70" s="218"/>
      <c r="Q70" s="198" t="s">
        <v>723</v>
      </c>
      <c r="R70" s="311">
        <f>SUM(R69)</f>
        <v>4348744.7039999999</v>
      </c>
      <c r="S70" s="311">
        <f t="shared" ref="S70:Y70" si="13">SUM(S69)</f>
        <v>0</v>
      </c>
      <c r="T70" s="311">
        <f t="shared" si="13"/>
        <v>0</v>
      </c>
      <c r="U70" s="311">
        <f t="shared" si="13"/>
        <v>0</v>
      </c>
      <c r="V70" s="311">
        <f t="shared" si="13"/>
        <v>4348744.7039999999</v>
      </c>
      <c r="W70" s="311">
        <f t="shared" si="13"/>
        <v>0</v>
      </c>
      <c r="X70" s="311">
        <f t="shared" si="13"/>
        <v>0</v>
      </c>
      <c r="Y70" s="311">
        <f t="shared" si="13"/>
        <v>0</v>
      </c>
      <c r="Z70" s="106"/>
      <c r="AA70" s="271"/>
    </row>
    <row r="71" spans="1:30" s="114" customFormat="1" ht="26.25" customHeight="1">
      <c r="C71" s="240"/>
      <c r="D71" s="82"/>
      <c r="E71" s="83"/>
      <c r="F71" s="84"/>
      <c r="G71" s="80"/>
      <c r="H71" s="115"/>
      <c r="J71" s="116"/>
      <c r="K71" s="109"/>
      <c r="L71" s="218"/>
      <c r="M71" s="218"/>
      <c r="N71" s="218"/>
      <c r="O71" s="233"/>
      <c r="P71" s="218"/>
      <c r="Q71" s="198" t="s">
        <v>724</v>
      </c>
      <c r="R71" s="312">
        <f t="shared" ref="R71" si="14">R70+R67+R62+R35+R28+R25+R16</f>
        <v>51721680.364</v>
      </c>
      <c r="S71" s="312">
        <f t="shared" ref="S71:Y71" si="15">S70+S67+S62+S35+S28+S25+S16</f>
        <v>0</v>
      </c>
      <c r="T71" s="312">
        <f t="shared" si="15"/>
        <v>0</v>
      </c>
      <c r="U71" s="312">
        <f t="shared" si="15"/>
        <v>0</v>
      </c>
      <c r="V71" s="312">
        <f t="shared" si="15"/>
        <v>51721680.364</v>
      </c>
      <c r="W71" s="312">
        <f t="shared" si="15"/>
        <v>0</v>
      </c>
      <c r="X71" s="312">
        <f t="shared" si="15"/>
        <v>0</v>
      </c>
      <c r="Y71" s="312">
        <f t="shared" si="15"/>
        <v>0</v>
      </c>
      <c r="Z71" s="106"/>
      <c r="AA71" s="271"/>
    </row>
    <row r="72" spans="1:30" s="114" customFormat="1" ht="10.5" customHeight="1">
      <c r="C72" s="240"/>
      <c r="D72" s="82"/>
      <c r="E72" s="83"/>
      <c r="F72" s="84"/>
      <c r="G72" s="80"/>
      <c r="H72" s="115"/>
      <c r="J72" s="116"/>
      <c r="K72" s="109"/>
      <c r="L72" s="218"/>
      <c r="M72" s="218"/>
      <c r="N72" s="218"/>
      <c r="O72" s="233"/>
      <c r="P72" s="218"/>
      <c r="Q72" s="198"/>
      <c r="R72" s="198"/>
      <c r="S72" s="198"/>
      <c r="T72" s="198"/>
      <c r="U72" s="198"/>
      <c r="V72" s="198"/>
      <c r="W72" s="198"/>
      <c r="X72" s="198"/>
      <c r="Y72" s="198"/>
      <c r="Z72" s="106"/>
      <c r="AA72" s="271"/>
    </row>
    <row r="73" spans="1:30" s="1" customFormat="1" ht="29.25" customHeight="1">
      <c r="C73" s="335"/>
      <c r="D73" s="336" t="s">
        <v>725</v>
      </c>
      <c r="E73" s="336"/>
      <c r="F73" s="336"/>
      <c r="G73" s="336"/>
      <c r="H73" s="337"/>
      <c r="I73" s="337"/>
      <c r="J73" s="338"/>
      <c r="K73" s="339"/>
      <c r="L73" s="340" t="s">
        <v>396</v>
      </c>
      <c r="M73" s="340"/>
      <c r="N73" s="340"/>
      <c r="O73" s="341"/>
      <c r="P73" s="340"/>
      <c r="Q73" s="340"/>
      <c r="R73" s="342"/>
      <c r="S73" s="342"/>
      <c r="T73" s="342"/>
      <c r="U73" s="342"/>
      <c r="V73" s="343"/>
      <c r="W73" s="342"/>
      <c r="X73" s="342"/>
      <c r="Y73" s="342"/>
      <c r="Z73" s="232"/>
      <c r="AA73" s="270"/>
    </row>
    <row r="74" spans="1:30" s="114" customFormat="1">
      <c r="C74" s="344"/>
      <c r="D74" s="345" t="s">
        <v>726</v>
      </c>
      <c r="E74" s="345"/>
      <c r="F74" s="345"/>
      <c r="G74" s="346"/>
      <c r="H74" s="347"/>
      <c r="I74" s="347"/>
      <c r="J74" s="347"/>
      <c r="K74" s="348"/>
      <c r="L74" s="347"/>
      <c r="M74" s="347"/>
      <c r="N74" s="347"/>
      <c r="O74" s="349"/>
      <c r="P74" s="350"/>
      <c r="Q74" s="350"/>
      <c r="R74" s="351"/>
      <c r="S74" s="351"/>
      <c r="T74" s="351"/>
      <c r="U74" s="351"/>
      <c r="V74" s="352"/>
      <c r="W74" s="351"/>
      <c r="X74" s="351"/>
      <c r="Y74" s="351"/>
      <c r="Z74" s="279"/>
      <c r="AA74" s="271"/>
    </row>
    <row r="75" spans="1:30" s="184" customFormat="1" ht="84.95" customHeight="1">
      <c r="A75" s="241" t="s">
        <v>565</v>
      </c>
      <c r="B75" s="241"/>
      <c r="C75" s="111">
        <v>1</v>
      </c>
      <c r="D75" s="105" t="s">
        <v>727</v>
      </c>
      <c r="E75" s="105">
        <v>2</v>
      </c>
      <c r="F75" s="102" t="s">
        <v>7</v>
      </c>
      <c r="G75" s="124" t="s">
        <v>49</v>
      </c>
      <c r="H75" s="102" t="s">
        <v>7</v>
      </c>
      <c r="I75" s="110" t="s">
        <v>728</v>
      </c>
      <c r="J75" s="123" t="s">
        <v>41</v>
      </c>
      <c r="K75" s="107" t="s">
        <v>32</v>
      </c>
      <c r="L75" s="199" t="s">
        <v>729</v>
      </c>
      <c r="M75" s="122" t="s">
        <v>33</v>
      </c>
      <c r="N75" s="122" t="s">
        <v>562</v>
      </c>
      <c r="O75" s="202">
        <v>1518</v>
      </c>
      <c r="P75" s="122" t="s">
        <v>577</v>
      </c>
      <c r="Q75" s="187">
        <v>250</v>
      </c>
      <c r="R75" s="300">
        <f>V75</f>
        <v>2317500</v>
      </c>
      <c r="S75" s="302">
        <v>0</v>
      </c>
      <c r="T75" s="302">
        <v>0</v>
      </c>
      <c r="U75" s="302">
        <v>0</v>
      </c>
      <c r="V75" s="301">
        <v>2317500</v>
      </c>
      <c r="W75" s="302">
        <v>0</v>
      </c>
      <c r="X75" s="302">
        <v>0</v>
      </c>
      <c r="Y75" s="302">
        <v>0</v>
      </c>
      <c r="Z75" s="111" t="s">
        <v>1016</v>
      </c>
      <c r="AA75" s="272"/>
      <c r="AB75" s="411" t="s">
        <v>931</v>
      </c>
      <c r="AC75" s="411"/>
      <c r="AD75" s="411"/>
    </row>
    <row r="76" spans="1:30" s="117" customFormat="1" ht="84.95" customHeight="1">
      <c r="A76" s="241"/>
      <c r="B76" s="241"/>
      <c r="C76" s="111">
        <v>2</v>
      </c>
      <c r="D76" s="105" t="s">
        <v>730</v>
      </c>
      <c r="E76" s="105">
        <v>2</v>
      </c>
      <c r="F76" s="102" t="s">
        <v>7</v>
      </c>
      <c r="G76" s="124" t="s">
        <v>49</v>
      </c>
      <c r="H76" s="102" t="s">
        <v>7</v>
      </c>
      <c r="I76" s="110" t="s">
        <v>7</v>
      </c>
      <c r="J76" s="123" t="s">
        <v>41</v>
      </c>
      <c r="K76" s="107" t="s">
        <v>32</v>
      </c>
      <c r="L76" s="199" t="s">
        <v>731</v>
      </c>
      <c r="M76" s="122" t="s">
        <v>652</v>
      </c>
      <c r="N76" s="122" t="s">
        <v>42</v>
      </c>
      <c r="O76" s="200">
        <v>1</v>
      </c>
      <c r="P76" s="187" t="s">
        <v>628</v>
      </c>
      <c r="Q76" s="201">
        <v>26000</v>
      </c>
      <c r="R76" s="300">
        <f t="shared" ref="R76:R108" si="16">V76</f>
        <v>2000000</v>
      </c>
      <c r="S76" s="302">
        <v>0</v>
      </c>
      <c r="T76" s="302">
        <v>0</v>
      </c>
      <c r="U76" s="302">
        <v>0</v>
      </c>
      <c r="V76" s="301">
        <v>2000000</v>
      </c>
      <c r="W76" s="302">
        <v>0</v>
      </c>
      <c r="X76" s="302">
        <v>0</v>
      </c>
      <c r="Y76" s="302">
        <v>0</v>
      </c>
      <c r="Z76" s="111" t="s">
        <v>1016</v>
      </c>
      <c r="AA76" s="272"/>
      <c r="AB76" s="411" t="s">
        <v>931</v>
      </c>
      <c r="AC76" s="411"/>
      <c r="AD76" s="411"/>
    </row>
    <row r="77" spans="1:30" s="117" customFormat="1" ht="84.95" customHeight="1">
      <c r="A77" s="241"/>
      <c r="B77" s="241"/>
      <c r="C77" s="111">
        <v>3</v>
      </c>
      <c r="D77" s="105" t="s">
        <v>732</v>
      </c>
      <c r="E77" s="105">
        <v>2</v>
      </c>
      <c r="F77" s="102" t="s">
        <v>7</v>
      </c>
      <c r="G77" s="124" t="s">
        <v>49</v>
      </c>
      <c r="H77" s="102" t="s">
        <v>7</v>
      </c>
      <c r="I77" s="110" t="s">
        <v>7</v>
      </c>
      <c r="J77" s="123" t="s">
        <v>41</v>
      </c>
      <c r="K77" s="107" t="s">
        <v>32</v>
      </c>
      <c r="L77" s="199" t="s">
        <v>733</v>
      </c>
      <c r="M77" s="122" t="s">
        <v>652</v>
      </c>
      <c r="N77" s="122" t="s">
        <v>42</v>
      </c>
      <c r="O77" s="200">
        <v>1</v>
      </c>
      <c r="P77" s="187" t="s">
        <v>628</v>
      </c>
      <c r="Q77" s="201">
        <v>26000</v>
      </c>
      <c r="R77" s="300">
        <f t="shared" si="16"/>
        <v>2400000</v>
      </c>
      <c r="S77" s="302">
        <v>0</v>
      </c>
      <c r="T77" s="302">
        <v>0</v>
      </c>
      <c r="U77" s="302">
        <v>0</v>
      </c>
      <c r="V77" s="301">
        <v>2400000</v>
      </c>
      <c r="W77" s="302">
        <v>0</v>
      </c>
      <c r="X77" s="302">
        <v>0</v>
      </c>
      <c r="Y77" s="302">
        <v>0</v>
      </c>
      <c r="Z77" s="111" t="s">
        <v>1005</v>
      </c>
      <c r="AA77" s="272"/>
      <c r="AB77" s="411" t="s">
        <v>931</v>
      </c>
      <c r="AC77" s="411"/>
      <c r="AD77" s="411"/>
    </row>
    <row r="78" spans="1:30" s="173" customFormat="1" ht="84.95" customHeight="1">
      <c r="A78" s="241"/>
      <c r="B78" s="241"/>
      <c r="C78" s="111">
        <v>4</v>
      </c>
      <c r="D78" s="105" t="s">
        <v>735</v>
      </c>
      <c r="E78" s="105">
        <v>2</v>
      </c>
      <c r="F78" s="102" t="s">
        <v>7</v>
      </c>
      <c r="G78" s="124" t="s">
        <v>49</v>
      </c>
      <c r="H78" s="102" t="s">
        <v>7</v>
      </c>
      <c r="I78" s="110" t="s">
        <v>829</v>
      </c>
      <c r="J78" s="123" t="s">
        <v>41</v>
      </c>
      <c r="K78" s="107" t="s">
        <v>32</v>
      </c>
      <c r="L78" s="199" t="s">
        <v>830</v>
      </c>
      <c r="M78" s="122" t="s">
        <v>33</v>
      </c>
      <c r="N78" s="122" t="s">
        <v>562</v>
      </c>
      <c r="O78" s="200">
        <v>1308</v>
      </c>
      <c r="P78" s="122" t="s">
        <v>577</v>
      </c>
      <c r="Q78" s="187">
        <v>500</v>
      </c>
      <c r="R78" s="300">
        <f t="shared" si="16"/>
        <v>2318900</v>
      </c>
      <c r="S78" s="302">
        <v>0</v>
      </c>
      <c r="T78" s="302">
        <v>0</v>
      </c>
      <c r="U78" s="302">
        <v>0</v>
      </c>
      <c r="V78" s="301">
        <v>2318900</v>
      </c>
      <c r="W78" s="302">
        <v>0</v>
      </c>
      <c r="X78" s="302">
        <v>0</v>
      </c>
      <c r="Y78" s="302">
        <v>0</v>
      </c>
      <c r="Z78" s="111" t="s">
        <v>896</v>
      </c>
      <c r="AA78" s="272"/>
      <c r="AB78" s="419" t="s">
        <v>933</v>
      </c>
      <c r="AC78" s="419"/>
      <c r="AD78" s="419"/>
    </row>
    <row r="79" spans="1:30" s="184" customFormat="1" ht="84.95" customHeight="1">
      <c r="A79" s="241"/>
      <c r="B79" s="241"/>
      <c r="C79" s="111">
        <v>5</v>
      </c>
      <c r="D79" s="105" t="s">
        <v>738</v>
      </c>
      <c r="E79" s="105">
        <v>2</v>
      </c>
      <c r="F79" s="102" t="s">
        <v>7</v>
      </c>
      <c r="G79" s="124" t="s">
        <v>49</v>
      </c>
      <c r="H79" s="102" t="s">
        <v>7</v>
      </c>
      <c r="I79" s="110" t="s">
        <v>654</v>
      </c>
      <c r="J79" s="123" t="s">
        <v>41</v>
      </c>
      <c r="K79" s="107" t="s">
        <v>32</v>
      </c>
      <c r="L79" s="199" t="s">
        <v>739</v>
      </c>
      <c r="M79" s="122" t="s">
        <v>33</v>
      </c>
      <c r="N79" s="122" t="s">
        <v>562</v>
      </c>
      <c r="O79" s="202">
        <v>666.72</v>
      </c>
      <c r="P79" s="122" t="s">
        <v>577</v>
      </c>
      <c r="Q79" s="187">
        <v>200</v>
      </c>
      <c r="R79" s="300">
        <f t="shared" si="16"/>
        <v>2137452.19</v>
      </c>
      <c r="S79" s="302">
        <v>0</v>
      </c>
      <c r="T79" s="302">
        <v>0</v>
      </c>
      <c r="U79" s="302">
        <v>0</v>
      </c>
      <c r="V79" s="301">
        <v>2137452.19</v>
      </c>
      <c r="W79" s="302">
        <v>0</v>
      </c>
      <c r="X79" s="302">
        <v>0</v>
      </c>
      <c r="Y79" s="302">
        <v>0</v>
      </c>
      <c r="Z79" s="111" t="s">
        <v>1016</v>
      </c>
      <c r="AA79" s="272"/>
      <c r="AB79" s="411" t="s">
        <v>931</v>
      </c>
      <c r="AC79" s="411"/>
      <c r="AD79" s="411"/>
    </row>
    <row r="80" spans="1:30" s="106" customFormat="1" ht="84.95" customHeight="1">
      <c r="A80" s="241"/>
      <c r="B80" s="241"/>
      <c r="C80" s="111">
        <v>6</v>
      </c>
      <c r="D80" s="105" t="s">
        <v>744</v>
      </c>
      <c r="E80" s="105">
        <v>2</v>
      </c>
      <c r="F80" s="102" t="s">
        <v>3</v>
      </c>
      <c r="G80" s="124" t="s">
        <v>204</v>
      </c>
      <c r="H80" s="102" t="s">
        <v>357</v>
      </c>
      <c r="I80" s="110" t="s">
        <v>3</v>
      </c>
      <c r="J80" s="123" t="s">
        <v>41</v>
      </c>
      <c r="K80" s="107" t="s">
        <v>32</v>
      </c>
      <c r="L80" s="199" t="s">
        <v>745</v>
      </c>
      <c r="M80" s="122" t="s">
        <v>652</v>
      </c>
      <c r="N80" s="122" t="s">
        <v>42</v>
      </c>
      <c r="O80" s="200">
        <v>1</v>
      </c>
      <c r="P80" s="187" t="s">
        <v>36</v>
      </c>
      <c r="Q80" s="201">
        <v>1500</v>
      </c>
      <c r="R80" s="300">
        <f t="shared" si="16"/>
        <v>150000</v>
      </c>
      <c r="S80" s="302">
        <v>0</v>
      </c>
      <c r="T80" s="302">
        <v>0</v>
      </c>
      <c r="U80" s="302">
        <v>0</v>
      </c>
      <c r="V80" s="301">
        <v>150000</v>
      </c>
      <c r="W80" s="302">
        <v>0</v>
      </c>
      <c r="X80" s="302">
        <v>0</v>
      </c>
      <c r="Y80" s="302">
        <v>0</v>
      </c>
      <c r="Z80" s="111" t="s">
        <v>1006</v>
      </c>
      <c r="AA80" s="272"/>
    </row>
    <row r="81" spans="1:31" s="165" customFormat="1" ht="84.95" customHeight="1">
      <c r="A81" s="241"/>
      <c r="B81" s="241"/>
      <c r="C81" s="111">
        <v>7</v>
      </c>
      <c r="D81" s="105" t="s">
        <v>746</v>
      </c>
      <c r="E81" s="105">
        <v>2</v>
      </c>
      <c r="F81" s="102" t="s">
        <v>741</v>
      </c>
      <c r="G81" s="124" t="s">
        <v>49</v>
      </c>
      <c r="H81" s="102" t="s">
        <v>7</v>
      </c>
      <c r="I81" s="110" t="s">
        <v>741</v>
      </c>
      <c r="J81" s="123" t="s">
        <v>41</v>
      </c>
      <c r="K81" s="107" t="s">
        <v>32</v>
      </c>
      <c r="L81" s="199" t="s">
        <v>745</v>
      </c>
      <c r="M81" s="122" t="s">
        <v>652</v>
      </c>
      <c r="N81" s="122" t="s">
        <v>42</v>
      </c>
      <c r="O81" s="200">
        <v>1</v>
      </c>
      <c r="P81" s="187" t="s">
        <v>36</v>
      </c>
      <c r="Q81" s="201">
        <v>1500</v>
      </c>
      <c r="R81" s="300">
        <f t="shared" si="16"/>
        <v>150000</v>
      </c>
      <c r="S81" s="302">
        <v>0</v>
      </c>
      <c r="T81" s="302">
        <v>0</v>
      </c>
      <c r="U81" s="302">
        <v>0</v>
      </c>
      <c r="V81" s="301">
        <v>150000</v>
      </c>
      <c r="W81" s="302">
        <v>0</v>
      </c>
      <c r="X81" s="302">
        <v>0</v>
      </c>
      <c r="Y81" s="302">
        <v>0</v>
      </c>
      <c r="Z81" s="111" t="s">
        <v>1006</v>
      </c>
      <c r="AA81" s="272"/>
    </row>
    <row r="82" spans="1:31" s="165" customFormat="1" ht="84.95" customHeight="1">
      <c r="A82" s="241"/>
      <c r="B82" s="241"/>
      <c r="C82" s="111">
        <v>8</v>
      </c>
      <c r="D82" s="105" t="s">
        <v>747</v>
      </c>
      <c r="E82" s="105">
        <v>2</v>
      </c>
      <c r="F82" s="102" t="s">
        <v>636</v>
      </c>
      <c r="G82" s="124" t="s">
        <v>60</v>
      </c>
      <c r="H82" s="102" t="s">
        <v>228</v>
      </c>
      <c r="I82" s="110" t="s">
        <v>636</v>
      </c>
      <c r="J82" s="123" t="s">
        <v>39</v>
      </c>
      <c r="K82" s="107" t="s">
        <v>32</v>
      </c>
      <c r="L82" s="199" t="s">
        <v>745</v>
      </c>
      <c r="M82" s="122" t="s">
        <v>652</v>
      </c>
      <c r="N82" s="122" t="s">
        <v>42</v>
      </c>
      <c r="O82" s="200">
        <v>1</v>
      </c>
      <c r="P82" s="187" t="s">
        <v>36</v>
      </c>
      <c r="Q82" s="201">
        <v>1000</v>
      </c>
      <c r="R82" s="300">
        <f t="shared" si="16"/>
        <v>150000</v>
      </c>
      <c r="S82" s="302">
        <v>0</v>
      </c>
      <c r="T82" s="302">
        <v>0</v>
      </c>
      <c r="U82" s="302">
        <v>0</v>
      </c>
      <c r="V82" s="301">
        <v>150000</v>
      </c>
      <c r="W82" s="302">
        <v>0</v>
      </c>
      <c r="X82" s="302">
        <v>0</v>
      </c>
      <c r="Y82" s="302">
        <v>0</v>
      </c>
      <c r="Z82" s="111" t="s">
        <v>1006</v>
      </c>
      <c r="AA82" s="272"/>
    </row>
    <row r="83" spans="1:31" s="165" customFormat="1" ht="84.95" customHeight="1">
      <c r="A83" s="241"/>
      <c r="B83" s="241"/>
      <c r="C83" s="111">
        <v>9</v>
      </c>
      <c r="D83" s="105" t="s">
        <v>748</v>
      </c>
      <c r="E83" s="105">
        <v>2</v>
      </c>
      <c r="F83" s="102" t="s">
        <v>8</v>
      </c>
      <c r="G83" s="124" t="s">
        <v>66</v>
      </c>
      <c r="H83" s="102" t="s">
        <v>234</v>
      </c>
      <c r="I83" s="110" t="s">
        <v>8</v>
      </c>
      <c r="J83" s="123" t="s">
        <v>31</v>
      </c>
      <c r="K83" s="107" t="s">
        <v>32</v>
      </c>
      <c r="L83" s="199" t="s">
        <v>745</v>
      </c>
      <c r="M83" s="122" t="s">
        <v>652</v>
      </c>
      <c r="N83" s="122" t="s">
        <v>42</v>
      </c>
      <c r="O83" s="200">
        <v>1</v>
      </c>
      <c r="P83" s="187" t="s">
        <v>36</v>
      </c>
      <c r="Q83" s="201">
        <v>850</v>
      </c>
      <c r="R83" s="300">
        <f t="shared" si="16"/>
        <v>150000</v>
      </c>
      <c r="S83" s="302">
        <v>0</v>
      </c>
      <c r="T83" s="302">
        <v>0</v>
      </c>
      <c r="U83" s="302">
        <v>0</v>
      </c>
      <c r="V83" s="301">
        <v>150000</v>
      </c>
      <c r="W83" s="302">
        <v>0</v>
      </c>
      <c r="X83" s="302">
        <v>0</v>
      </c>
      <c r="Y83" s="302">
        <v>0</v>
      </c>
      <c r="Z83" s="111" t="s">
        <v>1006</v>
      </c>
      <c r="AA83" s="272"/>
    </row>
    <row r="84" spans="1:31" s="106" customFormat="1" ht="84.95" customHeight="1">
      <c r="A84" s="241"/>
      <c r="B84" s="241"/>
      <c r="C84" s="111">
        <v>10</v>
      </c>
      <c r="D84" s="105" t="s">
        <v>749</v>
      </c>
      <c r="E84" s="105">
        <v>2</v>
      </c>
      <c r="F84" s="102" t="s">
        <v>606</v>
      </c>
      <c r="G84" s="124" t="s">
        <v>58</v>
      </c>
      <c r="H84" s="102" t="s">
        <v>226</v>
      </c>
      <c r="I84" s="110" t="s">
        <v>750</v>
      </c>
      <c r="J84" s="123" t="s">
        <v>39</v>
      </c>
      <c r="K84" s="107" t="s">
        <v>32</v>
      </c>
      <c r="L84" s="199" t="s">
        <v>745</v>
      </c>
      <c r="M84" s="122" t="s">
        <v>652</v>
      </c>
      <c r="N84" s="122" t="s">
        <v>42</v>
      </c>
      <c r="O84" s="200">
        <v>1</v>
      </c>
      <c r="P84" s="187" t="s">
        <v>36</v>
      </c>
      <c r="Q84" s="201">
        <v>850</v>
      </c>
      <c r="R84" s="300">
        <f t="shared" si="16"/>
        <v>150000</v>
      </c>
      <c r="S84" s="302">
        <v>0</v>
      </c>
      <c r="T84" s="302">
        <v>0</v>
      </c>
      <c r="U84" s="302">
        <v>0</v>
      </c>
      <c r="V84" s="301">
        <v>150000</v>
      </c>
      <c r="W84" s="302">
        <v>0</v>
      </c>
      <c r="X84" s="302">
        <v>0</v>
      </c>
      <c r="Y84" s="302">
        <v>0</v>
      </c>
      <c r="Z84" s="111" t="s">
        <v>1006</v>
      </c>
      <c r="AA84" s="272"/>
    </row>
    <row r="85" spans="1:31" s="106" customFormat="1" ht="84.95" customHeight="1">
      <c r="A85" s="241"/>
      <c r="B85" s="241"/>
      <c r="C85" s="111">
        <v>11</v>
      </c>
      <c r="D85" s="105" t="s">
        <v>751</v>
      </c>
      <c r="E85" s="105">
        <v>2</v>
      </c>
      <c r="F85" s="102" t="s">
        <v>4</v>
      </c>
      <c r="G85" s="124" t="s">
        <v>113</v>
      </c>
      <c r="H85" s="102" t="s">
        <v>274</v>
      </c>
      <c r="I85" s="110" t="s">
        <v>4</v>
      </c>
      <c r="J85" s="123" t="s">
        <v>31</v>
      </c>
      <c r="K85" s="107" t="s">
        <v>32</v>
      </c>
      <c r="L85" s="199" t="s">
        <v>745</v>
      </c>
      <c r="M85" s="122" t="s">
        <v>652</v>
      </c>
      <c r="N85" s="122" t="s">
        <v>42</v>
      </c>
      <c r="O85" s="200">
        <v>1</v>
      </c>
      <c r="P85" s="187" t="s">
        <v>36</v>
      </c>
      <c r="Q85" s="201">
        <v>2000</v>
      </c>
      <c r="R85" s="300">
        <f t="shared" si="16"/>
        <v>150000</v>
      </c>
      <c r="S85" s="302">
        <v>0</v>
      </c>
      <c r="T85" s="302">
        <v>0</v>
      </c>
      <c r="U85" s="302">
        <v>0</v>
      </c>
      <c r="V85" s="301">
        <v>150000</v>
      </c>
      <c r="W85" s="302">
        <v>0</v>
      </c>
      <c r="X85" s="302">
        <v>0</v>
      </c>
      <c r="Y85" s="302">
        <v>0</v>
      </c>
      <c r="Z85" s="111" t="s">
        <v>1006</v>
      </c>
      <c r="AA85" s="272"/>
    </row>
    <row r="86" spans="1:31" s="106" customFormat="1" ht="84.95" customHeight="1">
      <c r="A86" s="241"/>
      <c r="B86" s="241"/>
      <c r="C86" s="111">
        <v>12</v>
      </c>
      <c r="D86" s="105" t="s">
        <v>752</v>
      </c>
      <c r="E86" s="105">
        <v>2</v>
      </c>
      <c r="F86" s="102" t="s">
        <v>11</v>
      </c>
      <c r="G86" s="124" t="s">
        <v>90</v>
      </c>
      <c r="H86" s="102" t="s">
        <v>255</v>
      </c>
      <c r="I86" s="110" t="s">
        <v>11</v>
      </c>
      <c r="J86" s="123" t="s">
        <v>31</v>
      </c>
      <c r="K86" s="107" t="s">
        <v>32</v>
      </c>
      <c r="L86" s="199" t="s">
        <v>745</v>
      </c>
      <c r="M86" s="122" t="s">
        <v>652</v>
      </c>
      <c r="N86" s="122" t="s">
        <v>42</v>
      </c>
      <c r="O86" s="200">
        <v>1</v>
      </c>
      <c r="P86" s="187" t="s">
        <v>36</v>
      </c>
      <c r="Q86" s="201">
        <v>1500</v>
      </c>
      <c r="R86" s="300">
        <f t="shared" si="16"/>
        <v>150000</v>
      </c>
      <c r="S86" s="302">
        <v>0</v>
      </c>
      <c r="T86" s="302">
        <v>0</v>
      </c>
      <c r="U86" s="302">
        <v>0</v>
      </c>
      <c r="V86" s="301">
        <v>150000</v>
      </c>
      <c r="W86" s="302">
        <v>0</v>
      </c>
      <c r="X86" s="302">
        <v>0</v>
      </c>
      <c r="Y86" s="302">
        <v>0</v>
      </c>
      <c r="Z86" s="111" t="s">
        <v>1006</v>
      </c>
      <c r="AA86" s="272"/>
    </row>
    <row r="87" spans="1:31" s="186" customFormat="1" ht="84.95" customHeight="1">
      <c r="A87" s="241"/>
      <c r="B87" s="241"/>
      <c r="C87" s="111">
        <v>13</v>
      </c>
      <c r="D87" s="105" t="s">
        <v>753</v>
      </c>
      <c r="E87" s="105">
        <v>2</v>
      </c>
      <c r="F87" s="102" t="s">
        <v>683</v>
      </c>
      <c r="G87" s="124" t="s">
        <v>49</v>
      </c>
      <c r="H87" s="102" t="s">
        <v>7</v>
      </c>
      <c r="I87" s="110" t="s">
        <v>754</v>
      </c>
      <c r="J87" s="123" t="s">
        <v>41</v>
      </c>
      <c r="K87" s="107" t="s">
        <v>32</v>
      </c>
      <c r="L87" s="112" t="s">
        <v>897</v>
      </c>
      <c r="M87" s="111" t="s">
        <v>33</v>
      </c>
      <c r="N87" s="111" t="s">
        <v>562</v>
      </c>
      <c r="O87" s="234">
        <v>1700</v>
      </c>
      <c r="P87" s="111" t="s">
        <v>577</v>
      </c>
      <c r="Q87" s="237">
        <v>650</v>
      </c>
      <c r="R87" s="296">
        <f t="shared" si="16"/>
        <v>2000000</v>
      </c>
      <c r="S87" s="297">
        <v>0</v>
      </c>
      <c r="T87" s="297">
        <v>0</v>
      </c>
      <c r="U87" s="297">
        <v>0</v>
      </c>
      <c r="V87" s="309">
        <v>2000000</v>
      </c>
      <c r="W87" s="297">
        <v>0</v>
      </c>
      <c r="X87" s="297">
        <v>0</v>
      </c>
      <c r="Y87" s="297">
        <v>0</v>
      </c>
      <c r="Z87" s="111" t="s">
        <v>1020</v>
      </c>
      <c r="AA87" s="106"/>
      <c r="AB87" s="278" t="s">
        <v>931</v>
      </c>
      <c r="AC87" s="278"/>
      <c r="AD87" s="278"/>
      <c r="AE87" s="186" t="s">
        <v>906</v>
      </c>
    </row>
    <row r="88" spans="1:31" s="180" customFormat="1" ht="84.95" customHeight="1">
      <c r="A88" s="106"/>
      <c r="B88" s="106"/>
      <c r="C88" s="111">
        <v>14</v>
      </c>
      <c r="D88" s="105" t="s">
        <v>757</v>
      </c>
      <c r="E88" s="105">
        <v>2</v>
      </c>
      <c r="F88" s="102" t="s">
        <v>683</v>
      </c>
      <c r="G88" s="124" t="s">
        <v>49</v>
      </c>
      <c r="H88" s="102" t="s">
        <v>7</v>
      </c>
      <c r="I88" s="110" t="s">
        <v>758</v>
      </c>
      <c r="J88" s="123" t="s">
        <v>41</v>
      </c>
      <c r="K88" s="107" t="s">
        <v>32</v>
      </c>
      <c r="L88" s="112" t="s">
        <v>759</v>
      </c>
      <c r="M88" s="122" t="s">
        <v>33</v>
      </c>
      <c r="N88" s="122" t="s">
        <v>562</v>
      </c>
      <c r="O88" s="200">
        <v>531</v>
      </c>
      <c r="P88" s="122" t="s">
        <v>577</v>
      </c>
      <c r="Q88" s="201">
        <v>300</v>
      </c>
      <c r="R88" s="300">
        <f t="shared" si="16"/>
        <v>2000000</v>
      </c>
      <c r="S88" s="302">
        <v>0</v>
      </c>
      <c r="T88" s="302">
        <v>0</v>
      </c>
      <c r="U88" s="302">
        <v>0</v>
      </c>
      <c r="V88" s="301">
        <v>2000000</v>
      </c>
      <c r="W88" s="302">
        <v>0</v>
      </c>
      <c r="X88" s="302">
        <v>0</v>
      </c>
      <c r="Y88" s="302">
        <v>0</v>
      </c>
      <c r="Z88" s="111" t="s">
        <v>1016</v>
      </c>
      <c r="AA88" s="272"/>
      <c r="AB88" s="431" t="s">
        <v>931</v>
      </c>
      <c r="AC88" s="431"/>
      <c r="AD88" s="431"/>
    </row>
    <row r="89" spans="1:31" s="172" customFormat="1" ht="84.95" customHeight="1">
      <c r="A89" s="106"/>
      <c r="B89" s="106"/>
      <c r="C89" s="111">
        <v>15</v>
      </c>
      <c r="D89" s="105" t="s">
        <v>760</v>
      </c>
      <c r="E89" s="105">
        <v>2</v>
      </c>
      <c r="F89" s="102" t="s">
        <v>683</v>
      </c>
      <c r="G89" s="124" t="s">
        <v>49</v>
      </c>
      <c r="H89" s="102" t="s">
        <v>7</v>
      </c>
      <c r="I89" s="110" t="s">
        <v>761</v>
      </c>
      <c r="J89" s="123" t="s">
        <v>41</v>
      </c>
      <c r="K89" s="107" t="s">
        <v>32</v>
      </c>
      <c r="L89" s="112" t="s">
        <v>762</v>
      </c>
      <c r="M89" s="122" t="s">
        <v>33</v>
      </c>
      <c r="N89" s="122" t="s">
        <v>562</v>
      </c>
      <c r="O89" s="200" t="s">
        <v>763</v>
      </c>
      <c r="P89" s="122" t="s">
        <v>1076</v>
      </c>
      <c r="Q89" s="187">
        <v>100</v>
      </c>
      <c r="R89" s="300">
        <f t="shared" si="16"/>
        <v>2318000</v>
      </c>
      <c r="S89" s="302">
        <v>0</v>
      </c>
      <c r="T89" s="302">
        <v>0</v>
      </c>
      <c r="U89" s="302">
        <v>0</v>
      </c>
      <c r="V89" s="301">
        <v>2318000</v>
      </c>
      <c r="W89" s="302">
        <v>0</v>
      </c>
      <c r="X89" s="302">
        <v>0</v>
      </c>
      <c r="Y89" s="302">
        <v>0</v>
      </c>
      <c r="Z89" s="111" t="s">
        <v>1016</v>
      </c>
      <c r="AA89" s="272"/>
      <c r="AB89" s="432" t="s">
        <v>931</v>
      </c>
      <c r="AC89" s="432"/>
      <c r="AD89" s="432"/>
    </row>
    <row r="90" spans="1:31" s="178" customFormat="1" ht="84.95" customHeight="1">
      <c r="A90" s="241"/>
      <c r="B90" s="241"/>
      <c r="C90" s="111">
        <v>16</v>
      </c>
      <c r="D90" s="105" t="s">
        <v>764</v>
      </c>
      <c r="E90" s="105">
        <v>2</v>
      </c>
      <c r="F90" s="102" t="s">
        <v>683</v>
      </c>
      <c r="G90" s="124" t="s">
        <v>89</v>
      </c>
      <c r="H90" s="102" t="s">
        <v>254</v>
      </c>
      <c r="I90" s="110" t="s">
        <v>765</v>
      </c>
      <c r="J90" s="123" t="s">
        <v>39</v>
      </c>
      <c r="K90" s="107" t="s">
        <v>32</v>
      </c>
      <c r="L90" s="112" t="s">
        <v>766</v>
      </c>
      <c r="M90" s="122" t="s">
        <v>33</v>
      </c>
      <c r="N90" s="122" t="s">
        <v>562</v>
      </c>
      <c r="O90" s="200">
        <v>2590</v>
      </c>
      <c r="P90" s="122" t="s">
        <v>577</v>
      </c>
      <c r="Q90" s="201">
        <v>950</v>
      </c>
      <c r="R90" s="300">
        <f t="shared" si="16"/>
        <v>2111860</v>
      </c>
      <c r="S90" s="302">
        <v>0</v>
      </c>
      <c r="T90" s="302">
        <v>0</v>
      </c>
      <c r="U90" s="302">
        <v>0</v>
      </c>
      <c r="V90" s="299">
        <v>2111860</v>
      </c>
      <c r="W90" s="302">
        <v>0</v>
      </c>
      <c r="X90" s="302">
        <v>0</v>
      </c>
      <c r="Y90" s="302">
        <v>0</v>
      </c>
      <c r="Z90" s="111" t="s">
        <v>1016</v>
      </c>
      <c r="AA90" s="272"/>
      <c r="AB90" s="424" t="s">
        <v>934</v>
      </c>
      <c r="AC90" s="424"/>
      <c r="AD90" s="424"/>
    </row>
    <row r="91" spans="1:31" s="178" customFormat="1" ht="84.95" customHeight="1">
      <c r="A91" s="241"/>
      <c r="B91" s="241"/>
      <c r="C91" s="111">
        <v>17</v>
      </c>
      <c r="D91" s="105" t="s">
        <v>767</v>
      </c>
      <c r="E91" s="105">
        <v>2</v>
      </c>
      <c r="F91" s="102" t="s">
        <v>683</v>
      </c>
      <c r="G91" s="124" t="s">
        <v>89</v>
      </c>
      <c r="H91" s="102" t="s">
        <v>254</v>
      </c>
      <c r="I91" s="110" t="s">
        <v>765</v>
      </c>
      <c r="J91" s="123" t="s">
        <v>39</v>
      </c>
      <c r="K91" s="107" t="s">
        <v>32</v>
      </c>
      <c r="L91" s="112" t="s">
        <v>768</v>
      </c>
      <c r="M91" s="122" t="s">
        <v>33</v>
      </c>
      <c r="N91" s="122" t="s">
        <v>562</v>
      </c>
      <c r="O91" s="200">
        <v>1710</v>
      </c>
      <c r="P91" s="122" t="s">
        <v>577</v>
      </c>
      <c r="Q91" s="201">
        <v>600</v>
      </c>
      <c r="R91" s="300">
        <f t="shared" si="16"/>
        <v>1392740</v>
      </c>
      <c r="S91" s="302">
        <v>0</v>
      </c>
      <c r="T91" s="302">
        <v>0</v>
      </c>
      <c r="U91" s="302">
        <v>0</v>
      </c>
      <c r="V91" s="299">
        <v>1392740</v>
      </c>
      <c r="W91" s="302">
        <v>0</v>
      </c>
      <c r="X91" s="302">
        <v>0</v>
      </c>
      <c r="Y91" s="302">
        <v>0</v>
      </c>
      <c r="Z91" s="111" t="s">
        <v>1016</v>
      </c>
      <c r="AA91" s="272"/>
      <c r="AB91" s="424" t="s">
        <v>934</v>
      </c>
      <c r="AC91" s="424"/>
      <c r="AD91" s="424"/>
    </row>
    <row r="92" spans="1:31" s="178" customFormat="1" ht="84.95" customHeight="1">
      <c r="A92" s="241"/>
      <c r="B92" s="241"/>
      <c r="C92" s="111">
        <v>18</v>
      </c>
      <c r="D92" s="105" t="s">
        <v>769</v>
      </c>
      <c r="E92" s="105">
        <v>2</v>
      </c>
      <c r="F92" s="102" t="s">
        <v>683</v>
      </c>
      <c r="G92" s="124" t="s">
        <v>89</v>
      </c>
      <c r="H92" s="102" t="s">
        <v>254</v>
      </c>
      <c r="I92" s="110" t="s">
        <v>765</v>
      </c>
      <c r="J92" s="123" t="s">
        <v>39</v>
      </c>
      <c r="K92" s="107" t="s">
        <v>32</v>
      </c>
      <c r="L92" s="199" t="s">
        <v>770</v>
      </c>
      <c r="M92" s="122" t="s">
        <v>33</v>
      </c>
      <c r="N92" s="122" t="s">
        <v>562</v>
      </c>
      <c r="O92" s="200">
        <v>1836</v>
      </c>
      <c r="P92" s="122" t="s">
        <v>577</v>
      </c>
      <c r="Q92" s="201">
        <v>650</v>
      </c>
      <c r="R92" s="300">
        <f t="shared" si="16"/>
        <v>1495400</v>
      </c>
      <c r="S92" s="302">
        <v>0</v>
      </c>
      <c r="T92" s="302">
        <v>0</v>
      </c>
      <c r="U92" s="302">
        <v>0</v>
      </c>
      <c r="V92" s="299">
        <v>1495400</v>
      </c>
      <c r="W92" s="302">
        <v>0</v>
      </c>
      <c r="X92" s="302">
        <v>0</v>
      </c>
      <c r="Y92" s="302">
        <v>0</v>
      </c>
      <c r="Z92" s="111" t="s">
        <v>1016</v>
      </c>
      <c r="AA92" s="272"/>
      <c r="AB92" s="424" t="s">
        <v>934</v>
      </c>
      <c r="AC92" s="424"/>
      <c r="AD92" s="424"/>
    </row>
    <row r="93" spans="1:31" s="181" customFormat="1" ht="66">
      <c r="A93" s="106"/>
      <c r="B93" s="106"/>
      <c r="C93" s="111">
        <v>19</v>
      </c>
      <c r="D93" s="105" t="s">
        <v>771</v>
      </c>
      <c r="E93" s="105">
        <v>2</v>
      </c>
      <c r="F93" s="102" t="s">
        <v>1</v>
      </c>
      <c r="G93" s="124" t="s">
        <v>174</v>
      </c>
      <c r="H93" s="102" t="s">
        <v>329</v>
      </c>
      <c r="I93" s="102" t="s">
        <v>772</v>
      </c>
      <c r="J93" s="123" t="s">
        <v>39</v>
      </c>
      <c r="K93" s="107" t="s">
        <v>32</v>
      </c>
      <c r="L93" s="199" t="s">
        <v>773</v>
      </c>
      <c r="M93" s="111" t="s">
        <v>33</v>
      </c>
      <c r="N93" s="111" t="s">
        <v>562</v>
      </c>
      <c r="O93" s="234">
        <v>67.599999999999994</v>
      </c>
      <c r="P93" s="111" t="s">
        <v>577</v>
      </c>
      <c r="Q93" s="231">
        <v>70</v>
      </c>
      <c r="R93" s="296">
        <f t="shared" si="16"/>
        <v>300000</v>
      </c>
      <c r="S93" s="297">
        <v>0</v>
      </c>
      <c r="T93" s="297">
        <v>0</v>
      </c>
      <c r="U93" s="297">
        <v>0</v>
      </c>
      <c r="V93" s="309">
        <v>300000</v>
      </c>
      <c r="W93" s="297">
        <v>0</v>
      </c>
      <c r="X93" s="297">
        <v>0</v>
      </c>
      <c r="Y93" s="297">
        <v>0</v>
      </c>
      <c r="Z93" s="111" t="s">
        <v>1021</v>
      </c>
      <c r="AA93" s="272"/>
      <c r="AB93" s="425" t="s">
        <v>931</v>
      </c>
      <c r="AC93" s="425"/>
      <c r="AD93" s="425"/>
      <c r="AE93" s="181" t="s">
        <v>906</v>
      </c>
    </row>
    <row r="94" spans="1:31" s="106" customFormat="1" ht="84.95" customHeight="1">
      <c r="C94" s="111">
        <v>20</v>
      </c>
      <c r="D94" s="105" t="s">
        <v>774</v>
      </c>
      <c r="E94" s="105">
        <v>2</v>
      </c>
      <c r="F94" s="102" t="s">
        <v>1</v>
      </c>
      <c r="G94" s="124" t="s">
        <v>56</v>
      </c>
      <c r="H94" s="102" t="s">
        <v>224</v>
      </c>
      <c r="I94" s="110" t="s">
        <v>1</v>
      </c>
      <c r="J94" s="123" t="s">
        <v>39</v>
      </c>
      <c r="K94" s="107" t="s">
        <v>32</v>
      </c>
      <c r="L94" s="199" t="s">
        <v>745</v>
      </c>
      <c r="M94" s="111" t="s">
        <v>652</v>
      </c>
      <c r="N94" s="111" t="s">
        <v>42</v>
      </c>
      <c r="O94" s="234">
        <v>1</v>
      </c>
      <c r="P94" s="231" t="s">
        <v>36</v>
      </c>
      <c r="Q94" s="237">
        <v>1000</v>
      </c>
      <c r="R94" s="296">
        <f t="shared" si="16"/>
        <v>150000</v>
      </c>
      <c r="S94" s="297">
        <v>0</v>
      </c>
      <c r="T94" s="297">
        <v>0</v>
      </c>
      <c r="U94" s="297">
        <v>0</v>
      </c>
      <c r="V94" s="309">
        <v>150000</v>
      </c>
      <c r="W94" s="297">
        <v>0</v>
      </c>
      <c r="X94" s="297">
        <v>0</v>
      </c>
      <c r="Y94" s="297">
        <v>0</v>
      </c>
      <c r="Z94" s="111" t="s">
        <v>1006</v>
      </c>
      <c r="AA94" s="272"/>
    </row>
    <row r="95" spans="1:31" s="106" customFormat="1" ht="84.95" customHeight="1">
      <c r="C95" s="111">
        <v>21</v>
      </c>
      <c r="D95" s="105" t="s">
        <v>775</v>
      </c>
      <c r="E95" s="105">
        <v>2</v>
      </c>
      <c r="F95" s="102" t="s">
        <v>15</v>
      </c>
      <c r="G95" s="124" t="s">
        <v>98</v>
      </c>
      <c r="H95" s="102" t="s">
        <v>15</v>
      </c>
      <c r="I95" s="110" t="s">
        <v>776</v>
      </c>
      <c r="J95" s="123" t="s">
        <v>39</v>
      </c>
      <c r="K95" s="107" t="s">
        <v>32</v>
      </c>
      <c r="L95" s="199" t="s">
        <v>745</v>
      </c>
      <c r="M95" s="111" t="s">
        <v>652</v>
      </c>
      <c r="N95" s="111" t="s">
        <v>42</v>
      </c>
      <c r="O95" s="234">
        <v>1</v>
      </c>
      <c r="P95" s="231" t="s">
        <v>36</v>
      </c>
      <c r="Q95" s="237">
        <v>1500</v>
      </c>
      <c r="R95" s="296">
        <f t="shared" si="16"/>
        <v>150000</v>
      </c>
      <c r="S95" s="297">
        <v>0</v>
      </c>
      <c r="T95" s="297">
        <v>0</v>
      </c>
      <c r="U95" s="297">
        <v>0</v>
      </c>
      <c r="V95" s="309">
        <v>150000</v>
      </c>
      <c r="W95" s="297">
        <v>0</v>
      </c>
      <c r="X95" s="297">
        <v>0</v>
      </c>
      <c r="Y95" s="297">
        <v>0</v>
      </c>
      <c r="Z95" s="111" t="s">
        <v>1006</v>
      </c>
      <c r="AA95" s="272"/>
    </row>
    <row r="96" spans="1:31" s="106" customFormat="1" ht="84.95" customHeight="1">
      <c r="C96" s="111">
        <v>22</v>
      </c>
      <c r="D96" s="105" t="s">
        <v>777</v>
      </c>
      <c r="E96" s="105">
        <v>2</v>
      </c>
      <c r="F96" s="102" t="s">
        <v>778</v>
      </c>
      <c r="G96" s="124" t="s">
        <v>64</v>
      </c>
      <c r="H96" s="102" t="s">
        <v>232</v>
      </c>
      <c r="I96" s="110" t="s">
        <v>778</v>
      </c>
      <c r="J96" s="123" t="s">
        <v>31</v>
      </c>
      <c r="K96" s="107" t="s">
        <v>32</v>
      </c>
      <c r="L96" s="199" t="s">
        <v>745</v>
      </c>
      <c r="M96" s="111" t="s">
        <v>652</v>
      </c>
      <c r="N96" s="111" t="s">
        <v>42</v>
      </c>
      <c r="O96" s="234">
        <v>1</v>
      </c>
      <c r="P96" s="231" t="s">
        <v>36</v>
      </c>
      <c r="Q96" s="237">
        <v>1500</v>
      </c>
      <c r="R96" s="296">
        <f t="shared" si="16"/>
        <v>150000</v>
      </c>
      <c r="S96" s="297">
        <v>0</v>
      </c>
      <c r="T96" s="297">
        <v>0</v>
      </c>
      <c r="U96" s="297">
        <v>0</v>
      </c>
      <c r="V96" s="309">
        <v>150000</v>
      </c>
      <c r="W96" s="297">
        <v>0</v>
      </c>
      <c r="X96" s="297">
        <v>0</v>
      </c>
      <c r="Y96" s="297">
        <v>0</v>
      </c>
      <c r="Z96" s="111" t="s">
        <v>1006</v>
      </c>
      <c r="AA96" s="272"/>
    </row>
    <row r="97" spans="1:222" s="106" customFormat="1" ht="84.95" customHeight="1">
      <c r="C97" s="111">
        <v>23</v>
      </c>
      <c r="D97" s="105" t="s">
        <v>779</v>
      </c>
      <c r="E97" s="105">
        <v>2</v>
      </c>
      <c r="F97" s="102" t="s">
        <v>6</v>
      </c>
      <c r="G97" s="124" t="s">
        <v>75</v>
      </c>
      <c r="H97" s="102" t="s">
        <v>48</v>
      </c>
      <c r="I97" s="110" t="s">
        <v>6</v>
      </c>
      <c r="J97" s="123" t="s">
        <v>39</v>
      </c>
      <c r="K97" s="107" t="s">
        <v>32</v>
      </c>
      <c r="L97" s="199" t="s">
        <v>745</v>
      </c>
      <c r="M97" s="111" t="s">
        <v>652</v>
      </c>
      <c r="N97" s="111" t="s">
        <v>42</v>
      </c>
      <c r="O97" s="234">
        <v>1</v>
      </c>
      <c r="P97" s="231" t="s">
        <v>36</v>
      </c>
      <c r="Q97" s="237">
        <v>2000</v>
      </c>
      <c r="R97" s="296">
        <f t="shared" si="16"/>
        <v>150000</v>
      </c>
      <c r="S97" s="297">
        <v>0</v>
      </c>
      <c r="T97" s="297">
        <v>0</v>
      </c>
      <c r="U97" s="297">
        <v>0</v>
      </c>
      <c r="V97" s="309">
        <v>150000</v>
      </c>
      <c r="W97" s="297">
        <v>0</v>
      </c>
      <c r="X97" s="297">
        <v>0</v>
      </c>
      <c r="Y97" s="297">
        <v>0</v>
      </c>
      <c r="Z97" s="111" t="s">
        <v>1006</v>
      </c>
      <c r="AA97" s="272"/>
    </row>
    <row r="98" spans="1:222" s="106" customFormat="1" ht="84.95" customHeight="1">
      <c r="C98" s="111">
        <v>24</v>
      </c>
      <c r="D98" s="105" t="s">
        <v>780</v>
      </c>
      <c r="E98" s="105">
        <v>2</v>
      </c>
      <c r="F98" s="102" t="s">
        <v>5</v>
      </c>
      <c r="G98" s="124" t="s">
        <v>79</v>
      </c>
      <c r="H98" s="102" t="s">
        <v>5</v>
      </c>
      <c r="I98" s="110" t="s">
        <v>5</v>
      </c>
      <c r="J98" s="123" t="s">
        <v>39</v>
      </c>
      <c r="K98" s="107" t="s">
        <v>32</v>
      </c>
      <c r="L98" s="199" t="s">
        <v>745</v>
      </c>
      <c r="M98" s="111" t="s">
        <v>652</v>
      </c>
      <c r="N98" s="111" t="s">
        <v>42</v>
      </c>
      <c r="O98" s="234">
        <v>1</v>
      </c>
      <c r="P98" s="231" t="s">
        <v>36</v>
      </c>
      <c r="Q98" s="237">
        <v>1000</v>
      </c>
      <c r="R98" s="296">
        <f t="shared" si="16"/>
        <v>150000</v>
      </c>
      <c r="S98" s="297">
        <v>0</v>
      </c>
      <c r="T98" s="297">
        <v>0</v>
      </c>
      <c r="U98" s="297">
        <v>0</v>
      </c>
      <c r="V98" s="309">
        <v>150000</v>
      </c>
      <c r="W98" s="297">
        <v>0</v>
      </c>
      <c r="X98" s="297">
        <v>0</v>
      </c>
      <c r="Y98" s="297">
        <v>0</v>
      </c>
      <c r="Z98" s="111" t="s">
        <v>1006</v>
      </c>
      <c r="AA98" s="272"/>
    </row>
    <row r="99" spans="1:222" s="106" customFormat="1" ht="84.95" customHeight="1">
      <c r="C99" s="111">
        <v>25</v>
      </c>
      <c r="D99" s="105" t="s">
        <v>781</v>
      </c>
      <c r="E99" s="105">
        <v>2</v>
      </c>
      <c r="F99" s="102" t="s">
        <v>0</v>
      </c>
      <c r="G99" s="124" t="s">
        <v>50</v>
      </c>
      <c r="H99" s="102" t="s">
        <v>0</v>
      </c>
      <c r="I99" s="110" t="s">
        <v>0</v>
      </c>
      <c r="J99" s="123" t="s">
        <v>39</v>
      </c>
      <c r="K99" s="107" t="s">
        <v>32</v>
      </c>
      <c r="L99" s="199" t="s">
        <v>745</v>
      </c>
      <c r="M99" s="111" t="s">
        <v>652</v>
      </c>
      <c r="N99" s="111" t="s">
        <v>42</v>
      </c>
      <c r="O99" s="234">
        <v>1</v>
      </c>
      <c r="P99" s="231" t="s">
        <v>36</v>
      </c>
      <c r="Q99" s="237">
        <v>850</v>
      </c>
      <c r="R99" s="296">
        <f t="shared" si="16"/>
        <v>150000</v>
      </c>
      <c r="S99" s="297">
        <v>0</v>
      </c>
      <c r="T99" s="297">
        <v>0</v>
      </c>
      <c r="U99" s="297">
        <v>0</v>
      </c>
      <c r="V99" s="309">
        <v>150000</v>
      </c>
      <c r="W99" s="297">
        <v>0</v>
      </c>
      <c r="X99" s="297">
        <v>0</v>
      </c>
      <c r="Y99" s="297">
        <v>0</v>
      </c>
      <c r="Z99" s="111" t="s">
        <v>1006</v>
      </c>
      <c r="AA99" s="272"/>
    </row>
    <row r="100" spans="1:222" s="179" customFormat="1" ht="99.75" customHeight="1">
      <c r="A100" s="106"/>
      <c r="B100" s="106"/>
      <c r="C100" s="111">
        <v>26</v>
      </c>
      <c r="D100" s="105" t="s">
        <v>782</v>
      </c>
      <c r="E100" s="105">
        <v>2</v>
      </c>
      <c r="F100" s="102" t="s">
        <v>3</v>
      </c>
      <c r="G100" s="124" t="s">
        <v>80</v>
      </c>
      <c r="H100" s="102" t="s">
        <v>245</v>
      </c>
      <c r="I100" s="110" t="s">
        <v>783</v>
      </c>
      <c r="J100" s="123" t="s">
        <v>39</v>
      </c>
      <c r="K100" s="107" t="s">
        <v>32</v>
      </c>
      <c r="L100" s="112" t="s">
        <v>940</v>
      </c>
      <c r="M100" s="111" t="s">
        <v>33</v>
      </c>
      <c r="N100" s="111" t="s">
        <v>562</v>
      </c>
      <c r="O100" s="234">
        <v>130</v>
      </c>
      <c r="P100" s="111" t="s">
        <v>610</v>
      </c>
      <c r="Q100" s="237">
        <v>800</v>
      </c>
      <c r="R100" s="296">
        <f t="shared" si="16"/>
        <v>1600000</v>
      </c>
      <c r="S100" s="297">
        <v>0</v>
      </c>
      <c r="T100" s="297">
        <v>0</v>
      </c>
      <c r="U100" s="297">
        <v>0</v>
      </c>
      <c r="V100" s="309">
        <v>1600000</v>
      </c>
      <c r="W100" s="297">
        <v>0</v>
      </c>
      <c r="X100" s="297">
        <v>0</v>
      </c>
      <c r="Y100" s="297">
        <v>0</v>
      </c>
      <c r="Z100" s="238" t="s">
        <v>1022</v>
      </c>
      <c r="AA100" s="272"/>
      <c r="AB100" s="426" t="s">
        <v>931</v>
      </c>
      <c r="AC100" s="426"/>
      <c r="AD100" s="426"/>
    </row>
    <row r="101" spans="1:222" s="179" customFormat="1" ht="99" customHeight="1">
      <c r="A101" s="106"/>
      <c r="B101" s="106"/>
      <c r="C101" s="111">
        <v>27</v>
      </c>
      <c r="D101" s="105" t="s">
        <v>784</v>
      </c>
      <c r="E101" s="105">
        <v>2</v>
      </c>
      <c r="F101" s="102" t="s">
        <v>3</v>
      </c>
      <c r="G101" s="124" t="s">
        <v>80</v>
      </c>
      <c r="H101" s="102" t="s">
        <v>245</v>
      </c>
      <c r="I101" s="110" t="s">
        <v>783</v>
      </c>
      <c r="J101" s="123" t="s">
        <v>39</v>
      </c>
      <c r="K101" s="107" t="s">
        <v>32</v>
      </c>
      <c r="L101" s="112" t="s">
        <v>939</v>
      </c>
      <c r="M101" s="111" t="s">
        <v>33</v>
      </c>
      <c r="N101" s="111" t="s">
        <v>562</v>
      </c>
      <c r="O101" s="234">
        <v>130</v>
      </c>
      <c r="P101" s="111" t="s">
        <v>610</v>
      </c>
      <c r="Q101" s="237">
        <v>800</v>
      </c>
      <c r="R101" s="296">
        <f t="shared" si="16"/>
        <v>1630000</v>
      </c>
      <c r="S101" s="297">
        <v>0</v>
      </c>
      <c r="T101" s="297">
        <v>0</v>
      </c>
      <c r="U101" s="297">
        <v>0</v>
      </c>
      <c r="V101" s="309">
        <v>1630000</v>
      </c>
      <c r="W101" s="297">
        <v>0</v>
      </c>
      <c r="X101" s="297">
        <v>0</v>
      </c>
      <c r="Y101" s="297">
        <v>0</v>
      </c>
      <c r="Z101" s="238" t="s">
        <v>1022</v>
      </c>
      <c r="AA101" s="272"/>
      <c r="AB101" s="426" t="s">
        <v>931</v>
      </c>
      <c r="AC101" s="426"/>
      <c r="AD101" s="426"/>
    </row>
    <row r="102" spans="1:222" s="177" customFormat="1" ht="91.5" customHeight="1">
      <c r="A102" s="126"/>
      <c r="B102" s="126"/>
      <c r="C102" s="111">
        <v>28</v>
      </c>
      <c r="D102" s="105" t="s">
        <v>818</v>
      </c>
      <c r="E102" s="105">
        <v>2</v>
      </c>
      <c r="F102" s="124" t="s">
        <v>42</v>
      </c>
      <c r="G102" s="124" t="s">
        <v>42</v>
      </c>
      <c r="H102" s="125" t="s">
        <v>42</v>
      </c>
      <c r="I102" s="102" t="s">
        <v>625</v>
      </c>
      <c r="J102" s="124" t="s">
        <v>42</v>
      </c>
      <c r="K102" s="105" t="s">
        <v>32</v>
      </c>
      <c r="L102" s="112" t="s">
        <v>819</v>
      </c>
      <c r="M102" s="111" t="s">
        <v>652</v>
      </c>
      <c r="N102" s="111" t="s">
        <v>42</v>
      </c>
      <c r="O102" s="234">
        <v>1</v>
      </c>
      <c r="P102" s="111" t="s">
        <v>628</v>
      </c>
      <c r="Q102" s="111">
        <v>5000</v>
      </c>
      <c r="R102" s="296">
        <f t="shared" si="16"/>
        <v>2270000</v>
      </c>
      <c r="S102" s="297">
        <v>0</v>
      </c>
      <c r="T102" s="297">
        <v>0</v>
      </c>
      <c r="U102" s="297">
        <v>0</v>
      </c>
      <c r="V102" s="295">
        <v>2270000</v>
      </c>
      <c r="W102" s="297">
        <v>0</v>
      </c>
      <c r="X102" s="297">
        <v>0</v>
      </c>
      <c r="Y102" s="297">
        <v>0</v>
      </c>
      <c r="Z102" s="111" t="s">
        <v>1008</v>
      </c>
      <c r="AA102" s="273"/>
      <c r="AB102" s="433" t="s">
        <v>931</v>
      </c>
      <c r="AC102" s="433"/>
      <c r="AD102" s="433"/>
      <c r="AE102" s="176"/>
      <c r="AF102" s="176"/>
      <c r="AG102" s="176"/>
      <c r="AH102" s="176"/>
      <c r="AI102" s="176"/>
      <c r="AJ102" s="176"/>
      <c r="AK102" s="176"/>
      <c r="AL102" s="176"/>
      <c r="AM102" s="176"/>
      <c r="AN102" s="176"/>
      <c r="AO102" s="176"/>
      <c r="AP102" s="176"/>
      <c r="AQ102" s="176"/>
      <c r="AR102" s="176"/>
      <c r="AS102" s="176"/>
      <c r="AT102" s="176"/>
      <c r="AU102" s="176"/>
      <c r="AV102" s="176"/>
      <c r="AW102" s="176"/>
      <c r="AX102" s="176"/>
      <c r="AY102" s="176"/>
      <c r="AZ102" s="176"/>
      <c r="BA102" s="176"/>
      <c r="BB102" s="176"/>
      <c r="BC102" s="176"/>
      <c r="BD102" s="176"/>
      <c r="BE102" s="176"/>
      <c r="BF102" s="176"/>
      <c r="BG102" s="176"/>
      <c r="BH102" s="176"/>
      <c r="BI102" s="176"/>
      <c r="BJ102" s="176"/>
      <c r="BK102" s="176"/>
      <c r="BL102" s="176"/>
      <c r="BM102" s="176"/>
      <c r="BN102" s="176"/>
      <c r="BO102" s="176"/>
      <c r="BP102" s="176"/>
      <c r="BQ102" s="176"/>
      <c r="BR102" s="176"/>
      <c r="BS102" s="176"/>
      <c r="BT102" s="176"/>
      <c r="BU102" s="176"/>
      <c r="BV102" s="176"/>
      <c r="BW102" s="176"/>
      <c r="BX102" s="176"/>
      <c r="BY102" s="176"/>
      <c r="BZ102" s="176"/>
      <c r="CA102" s="176"/>
      <c r="CB102" s="176"/>
      <c r="CC102" s="176"/>
      <c r="CD102" s="176"/>
      <c r="CE102" s="176"/>
      <c r="CF102" s="176"/>
      <c r="CG102" s="176"/>
      <c r="CH102" s="176"/>
      <c r="CI102" s="176"/>
      <c r="CJ102" s="176"/>
      <c r="CK102" s="176"/>
      <c r="CL102" s="176"/>
      <c r="CM102" s="176"/>
      <c r="CN102" s="176"/>
      <c r="CO102" s="176"/>
      <c r="CP102" s="176"/>
      <c r="CQ102" s="176"/>
      <c r="CR102" s="176"/>
      <c r="CS102" s="176"/>
      <c r="CT102" s="176"/>
      <c r="CU102" s="176"/>
      <c r="CV102" s="176"/>
      <c r="CW102" s="176"/>
      <c r="CX102" s="176"/>
      <c r="CY102" s="176"/>
      <c r="CZ102" s="176"/>
      <c r="DA102" s="176"/>
      <c r="DB102" s="176"/>
      <c r="DC102" s="176"/>
      <c r="DD102" s="176"/>
      <c r="DE102" s="176"/>
      <c r="DF102" s="176"/>
      <c r="DG102" s="176"/>
      <c r="DH102" s="176"/>
      <c r="DI102" s="176"/>
      <c r="DJ102" s="176"/>
      <c r="DK102" s="176"/>
      <c r="DL102" s="176"/>
      <c r="DM102" s="176"/>
      <c r="DN102" s="176"/>
      <c r="DO102" s="176"/>
      <c r="DP102" s="176"/>
      <c r="DQ102" s="176"/>
      <c r="DR102" s="176"/>
      <c r="DS102" s="176"/>
      <c r="DT102" s="176"/>
      <c r="DU102" s="176"/>
      <c r="DV102" s="176"/>
      <c r="DW102" s="176"/>
      <c r="DX102" s="176"/>
      <c r="DY102" s="176"/>
      <c r="DZ102" s="176"/>
      <c r="EA102" s="176"/>
      <c r="EB102" s="176"/>
      <c r="EC102" s="176"/>
      <c r="ED102" s="176"/>
      <c r="EE102" s="176"/>
      <c r="EF102" s="176"/>
      <c r="EG102" s="176"/>
      <c r="EH102" s="176"/>
      <c r="EI102" s="176"/>
      <c r="EJ102" s="176"/>
      <c r="EK102" s="176"/>
      <c r="EL102" s="176"/>
      <c r="EM102" s="176"/>
      <c r="EN102" s="176"/>
      <c r="EO102" s="176"/>
      <c r="EP102" s="176"/>
      <c r="EQ102" s="176"/>
      <c r="ER102" s="176"/>
      <c r="ES102" s="176"/>
      <c r="ET102" s="176"/>
      <c r="EU102" s="176"/>
      <c r="EV102" s="176"/>
      <c r="EW102" s="176"/>
      <c r="EX102" s="176"/>
      <c r="EY102" s="176"/>
      <c r="EZ102" s="176"/>
      <c r="FA102" s="176"/>
      <c r="FB102" s="176"/>
      <c r="FC102" s="176"/>
      <c r="FD102" s="176"/>
      <c r="FE102" s="176"/>
      <c r="FF102" s="176"/>
      <c r="FG102" s="176"/>
      <c r="FH102" s="176"/>
      <c r="FI102" s="176"/>
      <c r="FJ102" s="176"/>
      <c r="FK102" s="176"/>
      <c r="FL102" s="176"/>
      <c r="FM102" s="176"/>
      <c r="FN102" s="176"/>
      <c r="FO102" s="176"/>
      <c r="FP102" s="176"/>
      <c r="FQ102" s="176"/>
      <c r="FR102" s="176"/>
      <c r="FS102" s="176"/>
      <c r="FT102" s="176"/>
      <c r="FU102" s="176"/>
      <c r="FV102" s="176"/>
      <c r="FW102" s="176"/>
      <c r="FX102" s="176"/>
      <c r="FY102" s="176"/>
      <c r="FZ102" s="176"/>
      <c r="GA102" s="176"/>
      <c r="GB102" s="176"/>
      <c r="GC102" s="176"/>
      <c r="GD102" s="176"/>
      <c r="GE102" s="176"/>
      <c r="GF102" s="176"/>
      <c r="GG102" s="176"/>
      <c r="GH102" s="176"/>
      <c r="GI102" s="176"/>
      <c r="GJ102" s="176"/>
      <c r="GK102" s="176"/>
      <c r="GL102" s="176"/>
      <c r="GM102" s="176"/>
      <c r="GN102" s="176"/>
      <c r="GO102" s="176"/>
      <c r="GP102" s="176"/>
      <c r="GQ102" s="176"/>
      <c r="GR102" s="176"/>
      <c r="GS102" s="176"/>
      <c r="GT102" s="176"/>
      <c r="GU102" s="176"/>
      <c r="GV102" s="176"/>
      <c r="GW102" s="176"/>
      <c r="GX102" s="176"/>
      <c r="GY102" s="176"/>
      <c r="GZ102" s="176"/>
      <c r="HA102" s="176"/>
      <c r="HB102" s="176"/>
      <c r="HC102" s="176"/>
      <c r="HD102" s="176"/>
      <c r="HE102" s="176"/>
      <c r="HF102" s="176"/>
      <c r="HG102" s="176"/>
      <c r="HH102" s="176"/>
      <c r="HI102" s="176"/>
      <c r="HJ102" s="176"/>
      <c r="HK102" s="176"/>
      <c r="HL102" s="176"/>
      <c r="HM102" s="176"/>
      <c r="HN102" s="176"/>
    </row>
    <row r="103" spans="1:222" s="106" customFormat="1" ht="90" customHeight="1">
      <c r="C103" s="111">
        <v>29</v>
      </c>
      <c r="D103" s="111" t="s">
        <v>956</v>
      </c>
      <c r="E103" s="105">
        <v>2</v>
      </c>
      <c r="F103" s="102" t="s">
        <v>7</v>
      </c>
      <c r="G103" s="124" t="s">
        <v>49</v>
      </c>
      <c r="H103" s="102" t="s">
        <v>7</v>
      </c>
      <c r="I103" s="110" t="s">
        <v>687</v>
      </c>
      <c r="J103" s="123" t="s">
        <v>41</v>
      </c>
      <c r="K103" s="107" t="s">
        <v>32</v>
      </c>
      <c r="L103" s="112" t="s">
        <v>871</v>
      </c>
      <c r="M103" s="111" t="s">
        <v>33</v>
      </c>
      <c r="N103" s="111" t="s">
        <v>562</v>
      </c>
      <c r="O103" s="234">
        <v>900</v>
      </c>
      <c r="P103" s="111" t="s">
        <v>577</v>
      </c>
      <c r="Q103" s="111">
        <v>65</v>
      </c>
      <c r="R103" s="296">
        <f t="shared" si="16"/>
        <v>1700000</v>
      </c>
      <c r="S103" s="297">
        <v>0</v>
      </c>
      <c r="T103" s="295"/>
      <c r="U103" s="297">
        <v>0</v>
      </c>
      <c r="V103" s="295">
        <v>1700000</v>
      </c>
      <c r="W103" s="297">
        <v>0</v>
      </c>
      <c r="X103" s="297">
        <v>0</v>
      </c>
      <c r="Y103" s="297">
        <v>0</v>
      </c>
      <c r="Z103" s="111" t="s">
        <v>893</v>
      </c>
      <c r="AA103" s="272"/>
    </row>
    <row r="104" spans="1:222" s="106" customFormat="1" ht="90" customHeight="1">
      <c r="C104" s="111">
        <v>30</v>
      </c>
      <c r="D104" s="111" t="s">
        <v>957</v>
      </c>
      <c r="E104" s="105">
        <v>2</v>
      </c>
      <c r="F104" s="102" t="s">
        <v>4</v>
      </c>
      <c r="G104" s="323" t="s">
        <v>49</v>
      </c>
      <c r="H104" s="102" t="s">
        <v>7</v>
      </c>
      <c r="I104" s="112" t="s">
        <v>568</v>
      </c>
      <c r="J104" s="123" t="s">
        <v>41</v>
      </c>
      <c r="K104" s="107" t="s">
        <v>32</v>
      </c>
      <c r="L104" s="112" t="s">
        <v>904</v>
      </c>
      <c r="M104" s="111" t="s">
        <v>33</v>
      </c>
      <c r="N104" s="111" t="s">
        <v>562</v>
      </c>
      <c r="O104" s="234">
        <v>1</v>
      </c>
      <c r="P104" s="111" t="s">
        <v>36</v>
      </c>
      <c r="Q104" s="237">
        <v>200</v>
      </c>
      <c r="R104" s="296">
        <f t="shared" si="16"/>
        <v>650000</v>
      </c>
      <c r="S104" s="297">
        <v>0</v>
      </c>
      <c r="T104" s="297">
        <v>0</v>
      </c>
      <c r="U104" s="297">
        <v>0</v>
      </c>
      <c r="V104" s="309">
        <v>650000</v>
      </c>
      <c r="W104" s="297">
        <v>0</v>
      </c>
      <c r="X104" s="297">
        <v>0</v>
      </c>
      <c r="Y104" s="297">
        <v>0</v>
      </c>
      <c r="Z104" s="111" t="s">
        <v>893</v>
      </c>
      <c r="AA104" s="274"/>
      <c r="AF104" s="245" t="s">
        <v>919</v>
      </c>
    </row>
    <row r="105" spans="1:222" s="106" customFormat="1" ht="90" customHeight="1">
      <c r="C105" s="111">
        <v>31</v>
      </c>
      <c r="D105" s="111" t="s">
        <v>958</v>
      </c>
      <c r="E105" s="105">
        <v>2</v>
      </c>
      <c r="F105" s="102" t="s">
        <v>7</v>
      </c>
      <c r="G105" s="323" t="s">
        <v>49</v>
      </c>
      <c r="H105" s="102" t="s">
        <v>7</v>
      </c>
      <c r="I105" s="102" t="s">
        <v>917</v>
      </c>
      <c r="J105" s="123" t="s">
        <v>41</v>
      </c>
      <c r="K105" s="107" t="s">
        <v>32</v>
      </c>
      <c r="L105" s="112" t="s">
        <v>929</v>
      </c>
      <c r="M105" s="111" t="s">
        <v>652</v>
      </c>
      <c r="N105" s="111" t="s">
        <v>42</v>
      </c>
      <c r="O105" s="234" t="s">
        <v>941</v>
      </c>
      <c r="P105" s="111" t="s">
        <v>36</v>
      </c>
      <c r="Q105" s="237">
        <v>1000</v>
      </c>
      <c r="R105" s="296">
        <f t="shared" si="16"/>
        <v>3000000</v>
      </c>
      <c r="S105" s="297">
        <v>0</v>
      </c>
      <c r="T105" s="297">
        <v>0</v>
      </c>
      <c r="U105" s="297">
        <v>0</v>
      </c>
      <c r="V105" s="309">
        <v>3000000</v>
      </c>
      <c r="W105" s="297">
        <v>0</v>
      </c>
      <c r="X105" s="297">
        <v>0</v>
      </c>
      <c r="Y105" s="297">
        <v>0</v>
      </c>
      <c r="Z105" s="111" t="s">
        <v>893</v>
      </c>
      <c r="AA105" s="272"/>
      <c r="AF105" s="245"/>
    </row>
    <row r="106" spans="1:222" s="106" customFormat="1" ht="90" customHeight="1">
      <c r="C106" s="111">
        <v>32</v>
      </c>
      <c r="D106" s="111" t="s">
        <v>959</v>
      </c>
      <c r="E106" s="105">
        <v>2</v>
      </c>
      <c r="F106" s="102" t="s">
        <v>7</v>
      </c>
      <c r="G106" s="124" t="s">
        <v>49</v>
      </c>
      <c r="H106" s="102" t="s">
        <v>7</v>
      </c>
      <c r="I106" s="110" t="s">
        <v>872</v>
      </c>
      <c r="J106" s="123" t="s">
        <v>41</v>
      </c>
      <c r="K106" s="107" t="s">
        <v>32</v>
      </c>
      <c r="L106" s="112" t="s">
        <v>868</v>
      </c>
      <c r="M106" s="111" t="s">
        <v>33</v>
      </c>
      <c r="N106" s="111" t="s">
        <v>562</v>
      </c>
      <c r="O106" s="234">
        <v>410</v>
      </c>
      <c r="P106" s="111" t="s">
        <v>577</v>
      </c>
      <c r="Q106" s="111">
        <v>50</v>
      </c>
      <c r="R106" s="296">
        <f t="shared" si="16"/>
        <v>600000</v>
      </c>
      <c r="S106" s="297">
        <v>0</v>
      </c>
      <c r="T106" s="297">
        <v>0</v>
      </c>
      <c r="U106" s="297">
        <v>0</v>
      </c>
      <c r="V106" s="295">
        <v>600000</v>
      </c>
      <c r="W106" s="297">
        <v>0</v>
      </c>
      <c r="X106" s="297">
        <v>0</v>
      </c>
      <c r="Y106" s="297">
        <v>0</v>
      </c>
      <c r="Z106" s="111" t="s">
        <v>893</v>
      </c>
      <c r="AA106" s="272"/>
      <c r="AF106" s="111" t="s">
        <v>920</v>
      </c>
    </row>
    <row r="107" spans="1:222" s="106" customFormat="1" ht="90" customHeight="1">
      <c r="C107" s="111">
        <v>33</v>
      </c>
      <c r="D107" s="111" t="s">
        <v>960</v>
      </c>
      <c r="E107" s="105">
        <v>2</v>
      </c>
      <c r="F107" s="102" t="s">
        <v>683</v>
      </c>
      <c r="G107" s="124" t="s">
        <v>49</v>
      </c>
      <c r="H107" s="102" t="s">
        <v>7</v>
      </c>
      <c r="I107" s="110" t="s">
        <v>641</v>
      </c>
      <c r="J107" s="123" t="s">
        <v>41</v>
      </c>
      <c r="K107" s="107" t="s">
        <v>32</v>
      </c>
      <c r="L107" s="112" t="s">
        <v>1012</v>
      </c>
      <c r="M107" s="111" t="s">
        <v>33</v>
      </c>
      <c r="N107" s="111" t="s">
        <v>562</v>
      </c>
      <c r="O107" s="234">
        <v>2047.1</v>
      </c>
      <c r="P107" s="111" t="s">
        <v>577</v>
      </c>
      <c r="Q107" s="111">
        <v>200</v>
      </c>
      <c r="R107" s="296">
        <f t="shared" si="16"/>
        <v>600000</v>
      </c>
      <c r="S107" s="297">
        <v>0</v>
      </c>
      <c r="T107" s="297">
        <v>0</v>
      </c>
      <c r="U107" s="297">
        <v>0</v>
      </c>
      <c r="V107" s="295">
        <v>600000</v>
      </c>
      <c r="W107" s="297">
        <v>0</v>
      </c>
      <c r="X107" s="297">
        <v>0</v>
      </c>
      <c r="Y107" s="297">
        <v>0</v>
      </c>
      <c r="Z107" s="111" t="s">
        <v>893</v>
      </c>
      <c r="AA107" s="272"/>
      <c r="AF107" s="111" t="s">
        <v>920</v>
      </c>
    </row>
    <row r="108" spans="1:222" s="168" customFormat="1" ht="90" customHeight="1">
      <c r="A108" s="106"/>
      <c r="B108" s="106"/>
      <c r="C108" s="111">
        <v>34</v>
      </c>
      <c r="D108" s="111" t="s">
        <v>961</v>
      </c>
      <c r="E108" s="105">
        <v>2</v>
      </c>
      <c r="F108" s="110" t="s">
        <v>683</v>
      </c>
      <c r="G108" s="124" t="s">
        <v>49</v>
      </c>
      <c r="H108" s="102" t="s">
        <v>7</v>
      </c>
      <c r="I108" s="110" t="s">
        <v>927</v>
      </c>
      <c r="J108" s="123" t="s">
        <v>31</v>
      </c>
      <c r="K108" s="107" t="s">
        <v>32</v>
      </c>
      <c r="L108" s="112" t="s">
        <v>928</v>
      </c>
      <c r="M108" s="111" t="s">
        <v>33</v>
      </c>
      <c r="N108" s="111" t="s">
        <v>562</v>
      </c>
      <c r="O108" s="234">
        <v>520</v>
      </c>
      <c r="P108" s="111" t="s">
        <v>577</v>
      </c>
      <c r="Q108" s="111">
        <v>100</v>
      </c>
      <c r="R108" s="296">
        <f t="shared" si="16"/>
        <v>1500000</v>
      </c>
      <c r="S108" s="297">
        <v>0</v>
      </c>
      <c r="T108" s="297">
        <v>0</v>
      </c>
      <c r="U108" s="297">
        <v>0</v>
      </c>
      <c r="V108" s="295">
        <v>1500000</v>
      </c>
      <c r="W108" s="297">
        <v>0</v>
      </c>
      <c r="X108" s="297">
        <v>0</v>
      </c>
      <c r="Y108" s="297">
        <v>0</v>
      </c>
      <c r="Z108" s="111" t="s">
        <v>893</v>
      </c>
      <c r="AA108" s="272"/>
      <c r="AB108" s="434" t="s">
        <v>931</v>
      </c>
      <c r="AC108" s="434"/>
      <c r="AD108" s="434"/>
      <c r="AF108" s="111" t="s">
        <v>921</v>
      </c>
    </row>
    <row r="109" spans="1:222" s="168" customFormat="1" ht="90" customHeight="1">
      <c r="A109" s="106"/>
      <c r="B109" s="106"/>
      <c r="C109" s="111">
        <v>35</v>
      </c>
      <c r="D109" s="111" t="s">
        <v>962</v>
      </c>
      <c r="E109" s="105">
        <v>2</v>
      </c>
      <c r="F109" s="110" t="s">
        <v>683</v>
      </c>
      <c r="G109" s="124" t="s">
        <v>49</v>
      </c>
      <c r="H109" s="102" t="s">
        <v>7</v>
      </c>
      <c r="I109" s="110" t="s">
        <v>927</v>
      </c>
      <c r="J109" s="123" t="s">
        <v>41</v>
      </c>
      <c r="K109" s="107" t="s">
        <v>32</v>
      </c>
      <c r="L109" s="112" t="s">
        <v>942</v>
      </c>
      <c r="M109" s="111" t="s">
        <v>33</v>
      </c>
      <c r="N109" s="111" t="s">
        <v>562</v>
      </c>
      <c r="O109" s="234">
        <f>110*6</f>
        <v>660</v>
      </c>
      <c r="P109" s="111" t="s">
        <v>577</v>
      </c>
      <c r="Q109" s="111">
        <v>100</v>
      </c>
      <c r="R109" s="296">
        <f>V109</f>
        <v>1800000</v>
      </c>
      <c r="S109" s="297">
        <v>0</v>
      </c>
      <c r="T109" s="297">
        <v>0</v>
      </c>
      <c r="U109" s="297">
        <v>0</v>
      </c>
      <c r="V109" s="295">
        <v>1800000</v>
      </c>
      <c r="W109" s="297">
        <v>0</v>
      </c>
      <c r="X109" s="297">
        <v>0</v>
      </c>
      <c r="Y109" s="297">
        <v>0</v>
      </c>
      <c r="Z109" s="111" t="s">
        <v>893</v>
      </c>
      <c r="AA109" s="272"/>
      <c r="AB109" s="191"/>
      <c r="AC109" s="191"/>
      <c r="AD109" s="191"/>
    </row>
    <row r="110" spans="1:222" s="114" customFormat="1" ht="25.5" customHeight="1">
      <c r="C110" s="240"/>
      <c r="D110" s="82"/>
      <c r="E110" s="83"/>
      <c r="F110" s="84"/>
      <c r="G110" s="80"/>
      <c r="H110" s="115"/>
      <c r="J110" s="116"/>
      <c r="K110" s="109"/>
      <c r="L110" s="218"/>
      <c r="M110" s="218"/>
      <c r="N110" s="218"/>
      <c r="O110" s="233"/>
      <c r="P110" s="218"/>
      <c r="Q110" s="198" t="s">
        <v>791</v>
      </c>
      <c r="R110" s="311">
        <f>SUM(R75:R109)</f>
        <v>40091852.189999998</v>
      </c>
      <c r="S110" s="311">
        <f t="shared" ref="S110:Y110" si="17">SUM(S75:S108)</f>
        <v>0</v>
      </c>
      <c r="T110" s="311">
        <f t="shared" si="17"/>
        <v>0</v>
      </c>
      <c r="U110" s="311">
        <f t="shared" si="17"/>
        <v>0</v>
      </c>
      <c r="V110" s="313">
        <f>SUM(V75:V109)</f>
        <v>40091852.189999998</v>
      </c>
      <c r="W110" s="311">
        <f t="shared" si="17"/>
        <v>0</v>
      </c>
      <c r="X110" s="311">
        <f t="shared" si="17"/>
        <v>0</v>
      </c>
      <c r="Y110" s="311">
        <f t="shared" si="17"/>
        <v>0</v>
      </c>
      <c r="Z110" s="106"/>
      <c r="AA110" s="271"/>
    </row>
    <row r="111" spans="1:222" s="114" customFormat="1">
      <c r="C111" s="344"/>
      <c r="D111" s="345" t="s">
        <v>907</v>
      </c>
      <c r="E111" s="345"/>
      <c r="F111" s="345"/>
      <c r="G111" s="346"/>
      <c r="H111" s="347"/>
      <c r="I111" s="347"/>
      <c r="J111" s="347"/>
      <c r="K111" s="348"/>
      <c r="L111" s="347"/>
      <c r="M111" s="347"/>
      <c r="N111" s="347"/>
      <c r="O111" s="349"/>
      <c r="P111" s="350"/>
      <c r="Q111" s="350"/>
      <c r="R111" s="362"/>
      <c r="S111" s="362"/>
      <c r="T111" s="362"/>
      <c r="U111" s="362"/>
      <c r="V111" s="363"/>
      <c r="W111" s="362"/>
      <c r="X111" s="362"/>
      <c r="Y111" s="362"/>
      <c r="Z111" s="279"/>
      <c r="AA111" s="271"/>
    </row>
    <row r="112" spans="1:222" s="184" customFormat="1" ht="80.25" customHeight="1">
      <c r="A112" s="106" t="s">
        <v>800</v>
      </c>
      <c r="B112" s="106"/>
      <c r="C112" s="111">
        <v>1</v>
      </c>
      <c r="D112" s="105" t="s">
        <v>801</v>
      </c>
      <c r="E112" s="105">
        <v>2</v>
      </c>
      <c r="F112" s="102" t="s">
        <v>7</v>
      </c>
      <c r="G112" s="124" t="s">
        <v>49</v>
      </c>
      <c r="H112" s="102" t="s">
        <v>7</v>
      </c>
      <c r="I112" s="110" t="s">
        <v>978</v>
      </c>
      <c r="J112" s="123" t="s">
        <v>41</v>
      </c>
      <c r="K112" s="107" t="s">
        <v>32</v>
      </c>
      <c r="L112" s="112" t="s">
        <v>802</v>
      </c>
      <c r="M112" s="111" t="s">
        <v>33</v>
      </c>
      <c r="N112" s="111" t="s">
        <v>562</v>
      </c>
      <c r="O112" s="234">
        <v>1</v>
      </c>
      <c r="P112" s="231" t="s">
        <v>36</v>
      </c>
      <c r="Q112" s="237">
        <v>2500</v>
      </c>
      <c r="R112" s="296">
        <f>SUM(S112:Y112)</f>
        <v>704268</v>
      </c>
      <c r="S112" s="297">
        <v>0</v>
      </c>
      <c r="T112" s="297">
        <v>0</v>
      </c>
      <c r="U112" s="297">
        <v>0</v>
      </c>
      <c r="V112" s="309">
        <v>704268</v>
      </c>
      <c r="W112" s="297">
        <v>0</v>
      </c>
      <c r="X112" s="297">
        <v>0</v>
      </c>
      <c r="Y112" s="297">
        <v>0</v>
      </c>
      <c r="Z112" s="111" t="s">
        <v>1023</v>
      </c>
      <c r="AA112" s="272"/>
    </row>
    <row r="113" spans="1:30" s="170" customFormat="1" ht="80.25" customHeight="1">
      <c r="A113" s="106"/>
      <c r="B113" s="106"/>
      <c r="C113" s="111">
        <v>2</v>
      </c>
      <c r="D113" s="105" t="s">
        <v>963</v>
      </c>
      <c r="E113" s="118">
        <v>1</v>
      </c>
      <c r="F113" s="119" t="s">
        <v>636</v>
      </c>
      <c r="G113" s="323" t="s">
        <v>157</v>
      </c>
      <c r="H113" s="102" t="s">
        <v>312</v>
      </c>
      <c r="I113" s="102" t="s">
        <v>974</v>
      </c>
      <c r="J113" s="123" t="s">
        <v>41</v>
      </c>
      <c r="K113" s="107" t="s">
        <v>525</v>
      </c>
      <c r="L113" s="112" t="s">
        <v>935</v>
      </c>
      <c r="M113" s="111" t="s">
        <v>33</v>
      </c>
      <c r="N113" s="111" t="s">
        <v>562</v>
      </c>
      <c r="O113" s="234">
        <v>1</v>
      </c>
      <c r="P113" s="111" t="s">
        <v>36</v>
      </c>
      <c r="Q113" s="231">
        <v>600</v>
      </c>
      <c r="R113" s="296">
        <v>2000000</v>
      </c>
      <c r="S113" s="297">
        <v>0</v>
      </c>
      <c r="T113" s="297">
        <v>0</v>
      </c>
      <c r="U113" s="297">
        <v>0</v>
      </c>
      <c r="V113" s="309">
        <f>R113</f>
        <v>2000000</v>
      </c>
      <c r="W113" s="297">
        <v>0</v>
      </c>
      <c r="X113" s="297">
        <v>0</v>
      </c>
      <c r="Y113" s="297">
        <v>0</v>
      </c>
      <c r="Z113" s="111" t="s">
        <v>893</v>
      </c>
      <c r="AA113" s="272"/>
    </row>
    <row r="114" spans="1:30" s="106" customFormat="1" ht="93" customHeight="1">
      <c r="C114" s="111">
        <v>3</v>
      </c>
      <c r="D114" s="105" t="s">
        <v>995</v>
      </c>
      <c r="E114" s="105">
        <v>2</v>
      </c>
      <c r="F114" s="102" t="s">
        <v>741</v>
      </c>
      <c r="G114" s="124" t="s">
        <v>49</v>
      </c>
      <c r="H114" s="102" t="s">
        <v>7</v>
      </c>
      <c r="I114" s="110" t="s">
        <v>832</v>
      </c>
      <c r="J114" s="123" t="s">
        <v>41</v>
      </c>
      <c r="K114" s="107" t="s">
        <v>32</v>
      </c>
      <c r="L114" s="112" t="s">
        <v>1044</v>
      </c>
      <c r="M114" s="122" t="s">
        <v>33</v>
      </c>
      <c r="N114" s="122" t="s">
        <v>562</v>
      </c>
      <c r="O114" s="285">
        <v>1</v>
      </c>
      <c r="P114" s="118" t="s">
        <v>36</v>
      </c>
      <c r="Q114" s="122">
        <v>300</v>
      </c>
      <c r="R114" s="300">
        <f>SUM(S114:Y114)</f>
        <v>903022</v>
      </c>
      <c r="S114" s="302">
        <v>0</v>
      </c>
      <c r="T114" s="302">
        <v>0</v>
      </c>
      <c r="U114" s="302">
        <v>0</v>
      </c>
      <c r="V114" s="299">
        <v>903022</v>
      </c>
      <c r="W114" s="302">
        <v>0</v>
      </c>
      <c r="X114" s="302">
        <v>0</v>
      </c>
      <c r="Y114" s="302">
        <v>0</v>
      </c>
      <c r="Z114" s="111" t="s">
        <v>893</v>
      </c>
      <c r="AA114" s="272"/>
    </row>
    <row r="115" spans="1:30" s="114" customFormat="1" ht="25.5" customHeight="1">
      <c r="C115" s="240"/>
      <c r="D115" s="82"/>
      <c r="E115" s="83"/>
      <c r="F115" s="84"/>
      <c r="G115" s="80"/>
      <c r="H115" s="115"/>
      <c r="J115" s="116"/>
      <c r="K115" s="109"/>
      <c r="L115" s="218"/>
      <c r="M115" s="218"/>
      <c r="N115" s="218"/>
      <c r="O115" s="233"/>
      <c r="P115" s="218"/>
      <c r="Q115" s="198" t="s">
        <v>1075</v>
      </c>
      <c r="R115" s="311">
        <f>SUM(R112:R114)</f>
        <v>3607290</v>
      </c>
      <c r="S115" s="311">
        <f t="shared" ref="S115:Y115" si="18">SUM(S112:S114)</f>
        <v>0</v>
      </c>
      <c r="T115" s="311">
        <f t="shared" si="18"/>
        <v>0</v>
      </c>
      <c r="U115" s="311">
        <f t="shared" si="18"/>
        <v>0</v>
      </c>
      <c r="V115" s="311">
        <f t="shared" si="18"/>
        <v>3607290</v>
      </c>
      <c r="W115" s="311">
        <f t="shared" si="18"/>
        <v>0</v>
      </c>
      <c r="X115" s="311">
        <f t="shared" si="18"/>
        <v>0</v>
      </c>
      <c r="Y115" s="311">
        <f t="shared" si="18"/>
        <v>0</v>
      </c>
      <c r="Z115" s="106"/>
      <c r="AA115" s="271"/>
    </row>
    <row r="116" spans="1:30" s="114" customFormat="1">
      <c r="C116" s="344"/>
      <c r="D116" s="345" t="s">
        <v>910</v>
      </c>
      <c r="E116" s="345"/>
      <c r="F116" s="345"/>
      <c r="G116" s="346"/>
      <c r="H116" s="347"/>
      <c r="I116" s="347"/>
      <c r="J116" s="347"/>
      <c r="K116" s="348"/>
      <c r="L116" s="347"/>
      <c r="M116" s="347"/>
      <c r="N116" s="347"/>
      <c r="O116" s="349"/>
      <c r="P116" s="350"/>
      <c r="Q116" s="350"/>
      <c r="R116" s="362"/>
      <c r="S116" s="362"/>
      <c r="T116" s="362"/>
      <c r="U116" s="362"/>
      <c r="V116" s="363"/>
      <c r="W116" s="362"/>
      <c r="X116" s="362"/>
      <c r="Y116" s="362"/>
      <c r="Z116" s="279"/>
      <c r="AA116" s="271"/>
    </row>
    <row r="117" spans="1:30" s="106" customFormat="1" ht="90" customHeight="1">
      <c r="C117" s="111">
        <v>1</v>
      </c>
      <c r="D117" s="105" t="s">
        <v>964</v>
      </c>
      <c r="E117" s="105">
        <v>2</v>
      </c>
      <c r="F117" s="102" t="s">
        <v>7</v>
      </c>
      <c r="G117" s="124" t="s">
        <v>49</v>
      </c>
      <c r="H117" s="102" t="s">
        <v>7</v>
      </c>
      <c r="I117" s="110" t="s">
        <v>829</v>
      </c>
      <c r="J117" s="123" t="s">
        <v>41</v>
      </c>
      <c r="K117" s="107" t="s">
        <v>32</v>
      </c>
      <c r="L117" s="199" t="s">
        <v>879</v>
      </c>
      <c r="M117" s="122" t="s">
        <v>33</v>
      </c>
      <c r="N117" s="122" t="s">
        <v>562</v>
      </c>
      <c r="O117" s="200">
        <v>1</v>
      </c>
      <c r="P117" s="187" t="s">
        <v>36</v>
      </c>
      <c r="Q117" s="201">
        <v>1200</v>
      </c>
      <c r="R117" s="300">
        <f t="shared" ref="R117:R118" si="19">SUM(S117:Y117)</f>
        <v>2100000</v>
      </c>
      <c r="S117" s="302">
        <v>0</v>
      </c>
      <c r="T117" s="302">
        <v>0</v>
      </c>
      <c r="U117" s="302">
        <v>0</v>
      </c>
      <c r="V117" s="301">
        <v>2100000</v>
      </c>
      <c r="W117" s="302">
        <v>0</v>
      </c>
      <c r="X117" s="302">
        <v>0</v>
      </c>
      <c r="Y117" s="302">
        <v>0</v>
      </c>
      <c r="Z117" s="111" t="s">
        <v>893</v>
      </c>
      <c r="AA117" s="272"/>
    </row>
    <row r="118" spans="1:30" s="106" customFormat="1" ht="80.25" customHeight="1">
      <c r="C118" s="111">
        <v>2</v>
      </c>
      <c r="D118" s="105" t="s">
        <v>965</v>
      </c>
      <c r="E118" s="105">
        <v>2</v>
      </c>
      <c r="F118" s="102" t="s">
        <v>7</v>
      </c>
      <c r="G118" s="124" t="s">
        <v>49</v>
      </c>
      <c r="H118" s="102" t="s">
        <v>7</v>
      </c>
      <c r="I118" s="110" t="s">
        <v>829</v>
      </c>
      <c r="J118" s="123" t="s">
        <v>41</v>
      </c>
      <c r="K118" s="107" t="s">
        <v>32</v>
      </c>
      <c r="L118" s="199" t="s">
        <v>903</v>
      </c>
      <c r="M118" s="122" t="s">
        <v>33</v>
      </c>
      <c r="N118" s="122" t="s">
        <v>562</v>
      </c>
      <c r="O118" s="200">
        <v>1</v>
      </c>
      <c r="P118" s="187" t="s">
        <v>36</v>
      </c>
      <c r="Q118" s="201">
        <v>850</v>
      </c>
      <c r="R118" s="300">
        <f t="shared" si="19"/>
        <v>2100000</v>
      </c>
      <c r="S118" s="302">
        <v>0</v>
      </c>
      <c r="T118" s="302">
        <v>0</v>
      </c>
      <c r="U118" s="302">
        <v>0</v>
      </c>
      <c r="V118" s="301">
        <v>2100000</v>
      </c>
      <c r="W118" s="302">
        <v>0</v>
      </c>
      <c r="X118" s="302">
        <v>0</v>
      </c>
      <c r="Y118" s="302">
        <v>0</v>
      </c>
      <c r="Z118" s="111" t="s">
        <v>893</v>
      </c>
      <c r="AA118" s="272"/>
    </row>
    <row r="119" spans="1:30" s="106" customFormat="1" ht="91.5" customHeight="1">
      <c r="C119" s="111">
        <v>3</v>
      </c>
      <c r="D119" s="105" t="s">
        <v>993</v>
      </c>
      <c r="E119" s="105">
        <v>2</v>
      </c>
      <c r="F119" s="102" t="s">
        <v>7</v>
      </c>
      <c r="G119" s="124" t="s">
        <v>49</v>
      </c>
      <c r="H119" s="102" t="s">
        <v>7</v>
      </c>
      <c r="I119" s="110" t="s">
        <v>829</v>
      </c>
      <c r="J119" s="123" t="s">
        <v>41</v>
      </c>
      <c r="K119" s="107" t="s">
        <v>32</v>
      </c>
      <c r="L119" s="199" t="s">
        <v>877</v>
      </c>
      <c r="M119" s="122" t="s">
        <v>33</v>
      </c>
      <c r="N119" s="122" t="s">
        <v>562</v>
      </c>
      <c r="O119" s="200">
        <v>1</v>
      </c>
      <c r="P119" s="187" t="s">
        <v>36</v>
      </c>
      <c r="Q119" s="201">
        <v>1500</v>
      </c>
      <c r="R119" s="300">
        <f>SUM(S119:Y119)</f>
        <v>2300000</v>
      </c>
      <c r="S119" s="302">
        <v>0</v>
      </c>
      <c r="T119" s="302">
        <v>0</v>
      </c>
      <c r="U119" s="302">
        <v>0</v>
      </c>
      <c r="V119" s="301">
        <v>2300000</v>
      </c>
      <c r="W119" s="302">
        <v>0</v>
      </c>
      <c r="X119" s="302">
        <v>0</v>
      </c>
      <c r="Y119" s="302">
        <v>0</v>
      </c>
      <c r="Z119" s="111" t="s">
        <v>893</v>
      </c>
      <c r="AA119" s="272"/>
    </row>
    <row r="120" spans="1:30" s="114" customFormat="1" ht="25.5" customHeight="1">
      <c r="C120" s="240"/>
      <c r="D120" s="82"/>
      <c r="E120" s="83"/>
      <c r="F120" s="84"/>
      <c r="G120" s="80"/>
      <c r="H120" s="115"/>
      <c r="J120" s="116"/>
      <c r="K120" s="109"/>
      <c r="L120" s="218"/>
      <c r="M120" s="218"/>
      <c r="N120" s="218"/>
      <c r="O120" s="233"/>
      <c r="P120" s="218"/>
      <c r="Q120" s="198" t="s">
        <v>795</v>
      </c>
      <c r="R120" s="311">
        <f>SUM(R117:R119)</f>
        <v>6500000</v>
      </c>
      <c r="S120" s="311">
        <f t="shared" ref="S120:Y120" si="20">SUM(S117:S119)</f>
        <v>0</v>
      </c>
      <c r="T120" s="311">
        <f t="shared" si="20"/>
        <v>0</v>
      </c>
      <c r="U120" s="311">
        <f t="shared" si="20"/>
        <v>0</v>
      </c>
      <c r="V120" s="313">
        <f>SUM(V117:V119)</f>
        <v>6500000</v>
      </c>
      <c r="W120" s="311">
        <f t="shared" si="20"/>
        <v>0</v>
      </c>
      <c r="X120" s="311">
        <f t="shared" si="20"/>
        <v>0</v>
      </c>
      <c r="Y120" s="311">
        <f t="shared" si="20"/>
        <v>0</v>
      </c>
      <c r="Z120" s="106"/>
      <c r="AA120" s="271"/>
    </row>
    <row r="121" spans="1:30" s="114" customFormat="1">
      <c r="C121" s="344"/>
      <c r="D121" s="345" t="s">
        <v>911</v>
      </c>
      <c r="E121" s="345"/>
      <c r="F121" s="345"/>
      <c r="G121" s="346"/>
      <c r="H121" s="347"/>
      <c r="I121" s="347"/>
      <c r="J121" s="347"/>
      <c r="K121" s="348"/>
      <c r="L121" s="347"/>
      <c r="M121" s="347"/>
      <c r="N121" s="347"/>
      <c r="O121" s="349"/>
      <c r="P121" s="350"/>
      <c r="Q121" s="350"/>
      <c r="R121" s="362"/>
      <c r="S121" s="362"/>
      <c r="T121" s="362"/>
      <c r="U121" s="362"/>
      <c r="V121" s="363"/>
      <c r="W121" s="362"/>
      <c r="X121" s="362"/>
      <c r="Y121" s="362"/>
      <c r="Z121" s="279"/>
      <c r="AA121" s="271"/>
    </row>
    <row r="122" spans="1:30" s="173" customFormat="1" ht="90.75" customHeight="1">
      <c r="A122" s="106"/>
      <c r="B122" s="106"/>
      <c r="C122" s="111">
        <v>1</v>
      </c>
      <c r="D122" s="105" t="s">
        <v>797</v>
      </c>
      <c r="E122" s="105">
        <v>2</v>
      </c>
      <c r="F122" s="102" t="s">
        <v>7</v>
      </c>
      <c r="G122" s="124" t="s">
        <v>49</v>
      </c>
      <c r="H122" s="102" t="s">
        <v>7</v>
      </c>
      <c r="I122" s="102" t="s">
        <v>654</v>
      </c>
      <c r="J122" s="123" t="s">
        <v>41</v>
      </c>
      <c r="K122" s="107" t="s">
        <v>32</v>
      </c>
      <c r="L122" s="199" t="s">
        <v>798</v>
      </c>
      <c r="M122" s="122" t="s">
        <v>33</v>
      </c>
      <c r="N122" s="122" t="s">
        <v>562</v>
      </c>
      <c r="O122" s="200">
        <v>1</v>
      </c>
      <c r="P122" s="122" t="s">
        <v>36</v>
      </c>
      <c r="Q122" s="122">
        <v>450</v>
      </c>
      <c r="R122" s="300">
        <f t="shared" ref="R122:R124" si="21">SUM(S122:Y122)</f>
        <v>600000</v>
      </c>
      <c r="S122" s="302">
        <v>0</v>
      </c>
      <c r="T122" s="302">
        <v>0</v>
      </c>
      <c r="U122" s="302">
        <v>0</v>
      </c>
      <c r="V122" s="301">
        <v>600000</v>
      </c>
      <c r="W122" s="302">
        <v>0</v>
      </c>
      <c r="X122" s="302">
        <v>0</v>
      </c>
      <c r="Y122" s="302">
        <v>0</v>
      </c>
      <c r="Z122" s="111" t="s">
        <v>1016</v>
      </c>
      <c r="AA122" s="272"/>
      <c r="AB122" s="419" t="s">
        <v>931</v>
      </c>
      <c r="AC122" s="419"/>
      <c r="AD122" s="419"/>
    </row>
    <row r="123" spans="1:30" s="106" customFormat="1" ht="90.75" customHeight="1">
      <c r="C123" s="111">
        <v>2</v>
      </c>
      <c r="D123" s="105" t="s">
        <v>799</v>
      </c>
      <c r="E123" s="105">
        <v>2</v>
      </c>
      <c r="F123" s="102" t="s">
        <v>7</v>
      </c>
      <c r="G123" s="124" t="s">
        <v>49</v>
      </c>
      <c r="H123" s="102" t="s">
        <v>7</v>
      </c>
      <c r="I123" s="102" t="s">
        <v>654</v>
      </c>
      <c r="J123" s="123" t="s">
        <v>41</v>
      </c>
      <c r="K123" s="107" t="s">
        <v>32</v>
      </c>
      <c r="L123" s="112" t="s">
        <v>831</v>
      </c>
      <c r="M123" s="122" t="s">
        <v>652</v>
      </c>
      <c r="N123" s="122" t="s">
        <v>42</v>
      </c>
      <c r="O123" s="200">
        <v>1</v>
      </c>
      <c r="P123" s="122" t="s">
        <v>36</v>
      </c>
      <c r="Q123" s="122">
        <v>800</v>
      </c>
      <c r="R123" s="300">
        <f t="shared" si="21"/>
        <v>1000000</v>
      </c>
      <c r="S123" s="302">
        <v>0</v>
      </c>
      <c r="T123" s="302">
        <v>0</v>
      </c>
      <c r="U123" s="302">
        <v>0</v>
      </c>
      <c r="V123" s="301">
        <v>1000000</v>
      </c>
      <c r="W123" s="302">
        <v>0</v>
      </c>
      <c r="X123" s="302">
        <v>0</v>
      </c>
      <c r="Y123" s="302">
        <v>0</v>
      </c>
      <c r="Z123" s="111" t="s">
        <v>898</v>
      </c>
      <c r="AA123" s="272"/>
    </row>
    <row r="124" spans="1:30" s="117" customFormat="1" ht="90.75" customHeight="1">
      <c r="A124" s="106"/>
      <c r="B124" s="106"/>
      <c r="C124" s="111">
        <v>3</v>
      </c>
      <c r="D124" s="105" t="s">
        <v>803</v>
      </c>
      <c r="E124" s="105">
        <v>2</v>
      </c>
      <c r="F124" s="102" t="s">
        <v>7</v>
      </c>
      <c r="G124" s="124" t="s">
        <v>49</v>
      </c>
      <c r="H124" s="102" t="s">
        <v>7</v>
      </c>
      <c r="I124" s="102" t="s">
        <v>804</v>
      </c>
      <c r="J124" s="123" t="s">
        <v>41</v>
      </c>
      <c r="K124" s="107" t="s">
        <v>32</v>
      </c>
      <c r="L124" s="199" t="s">
        <v>805</v>
      </c>
      <c r="M124" s="122" t="s">
        <v>652</v>
      </c>
      <c r="N124" s="122" t="s">
        <v>42</v>
      </c>
      <c r="O124" s="200">
        <v>1</v>
      </c>
      <c r="P124" s="187" t="s">
        <v>628</v>
      </c>
      <c r="Q124" s="201">
        <v>1500</v>
      </c>
      <c r="R124" s="300">
        <f t="shared" si="21"/>
        <v>2300000</v>
      </c>
      <c r="S124" s="302">
        <v>0</v>
      </c>
      <c r="T124" s="302">
        <v>0</v>
      </c>
      <c r="U124" s="302">
        <v>0</v>
      </c>
      <c r="V124" s="301">
        <v>2300000</v>
      </c>
      <c r="W124" s="302">
        <v>0</v>
      </c>
      <c r="X124" s="302">
        <v>0</v>
      </c>
      <c r="Y124" s="302">
        <v>0</v>
      </c>
      <c r="Z124" s="111" t="s">
        <v>999</v>
      </c>
      <c r="AA124" s="272"/>
      <c r="AB124" s="415" t="s">
        <v>931</v>
      </c>
      <c r="AC124" s="415"/>
      <c r="AD124" s="415"/>
    </row>
    <row r="125" spans="1:30" s="106" customFormat="1" ht="90.75" customHeight="1">
      <c r="C125" s="111">
        <v>4</v>
      </c>
      <c r="D125" s="105" t="s">
        <v>592</v>
      </c>
      <c r="E125" s="105">
        <v>2</v>
      </c>
      <c r="F125" s="102" t="s">
        <v>7</v>
      </c>
      <c r="G125" s="124" t="s">
        <v>49</v>
      </c>
      <c r="H125" s="102" t="s">
        <v>7</v>
      </c>
      <c r="I125" s="102" t="s">
        <v>566</v>
      </c>
      <c r="J125" s="123" t="s">
        <v>41</v>
      </c>
      <c r="K125" s="107" t="s">
        <v>32</v>
      </c>
      <c r="L125" s="199" t="s">
        <v>581</v>
      </c>
      <c r="M125" s="122" t="s">
        <v>33</v>
      </c>
      <c r="N125" s="122" t="s">
        <v>563</v>
      </c>
      <c r="O125" s="200">
        <v>1</v>
      </c>
      <c r="P125" s="187" t="s">
        <v>36</v>
      </c>
      <c r="Q125" s="201">
        <v>26000</v>
      </c>
      <c r="R125" s="300">
        <f>SUM(S125:Y125)</f>
        <v>4638500</v>
      </c>
      <c r="S125" s="302">
        <v>0</v>
      </c>
      <c r="T125" s="302">
        <v>0</v>
      </c>
      <c r="U125" s="302">
        <v>0</v>
      </c>
      <c r="V125" s="301">
        <v>4638500</v>
      </c>
      <c r="W125" s="302">
        <v>0</v>
      </c>
      <c r="X125" s="302">
        <v>0</v>
      </c>
      <c r="Y125" s="302">
        <v>0</v>
      </c>
      <c r="Z125" s="111" t="s">
        <v>1024</v>
      </c>
      <c r="AA125" s="272"/>
    </row>
    <row r="126" spans="1:30" s="114" customFormat="1" ht="25.5" customHeight="1">
      <c r="C126" s="240"/>
      <c r="D126" s="82"/>
      <c r="E126" s="83"/>
      <c r="F126" s="84"/>
      <c r="G126" s="80"/>
      <c r="H126" s="115"/>
      <c r="J126" s="116"/>
      <c r="K126" s="109"/>
      <c r="L126" s="218"/>
      <c r="M126" s="218"/>
      <c r="N126" s="218"/>
      <c r="O126" s="233"/>
      <c r="P126" s="218"/>
      <c r="Q126" s="198" t="s">
        <v>806</v>
      </c>
      <c r="R126" s="311">
        <f>SUM(R122:R125)</f>
        <v>8538500</v>
      </c>
      <c r="S126" s="311">
        <f t="shared" ref="S126:Y126" si="22">SUM(S122:S125)</f>
        <v>0</v>
      </c>
      <c r="T126" s="311">
        <f t="shared" si="22"/>
        <v>0</v>
      </c>
      <c r="U126" s="311">
        <f t="shared" si="22"/>
        <v>0</v>
      </c>
      <c r="V126" s="313">
        <f>SUM(V122:V125)</f>
        <v>8538500</v>
      </c>
      <c r="W126" s="311">
        <f t="shared" si="22"/>
        <v>0</v>
      </c>
      <c r="X126" s="311">
        <f t="shared" si="22"/>
        <v>0</v>
      </c>
      <c r="Y126" s="311">
        <f t="shared" si="22"/>
        <v>0</v>
      </c>
      <c r="Z126" s="106"/>
      <c r="AA126" s="271"/>
    </row>
    <row r="127" spans="1:30" s="114" customFormat="1">
      <c r="C127" s="344"/>
      <c r="D127" s="345" t="s">
        <v>912</v>
      </c>
      <c r="E127" s="345"/>
      <c r="F127" s="345"/>
      <c r="G127" s="346"/>
      <c r="H127" s="347"/>
      <c r="I127" s="347"/>
      <c r="J127" s="347"/>
      <c r="K127" s="348"/>
      <c r="L127" s="347"/>
      <c r="M127" s="347"/>
      <c r="N127" s="347"/>
      <c r="O127" s="349"/>
      <c r="P127" s="350"/>
      <c r="Q127" s="350"/>
      <c r="R127" s="362"/>
      <c r="S127" s="362"/>
      <c r="T127" s="362"/>
      <c r="U127" s="362"/>
      <c r="V127" s="363"/>
      <c r="W127" s="362"/>
      <c r="X127" s="362"/>
      <c r="Y127" s="362"/>
      <c r="Z127" s="279"/>
      <c r="AA127" s="271"/>
    </row>
    <row r="128" spans="1:30" s="106" customFormat="1" ht="97.5" customHeight="1">
      <c r="C128" s="111">
        <v>1</v>
      </c>
      <c r="D128" s="105" t="s">
        <v>808</v>
      </c>
      <c r="E128" s="105">
        <v>2</v>
      </c>
      <c r="F128" s="124" t="s">
        <v>42</v>
      </c>
      <c r="G128" s="124" t="s">
        <v>42</v>
      </c>
      <c r="H128" s="125" t="s">
        <v>42</v>
      </c>
      <c r="I128" s="102" t="s">
        <v>625</v>
      </c>
      <c r="J128" s="124" t="s">
        <v>42</v>
      </c>
      <c r="K128" s="124" t="s">
        <v>809</v>
      </c>
      <c r="L128" s="199" t="s">
        <v>810</v>
      </c>
      <c r="M128" s="122" t="s">
        <v>652</v>
      </c>
      <c r="N128" s="122" t="s">
        <v>42</v>
      </c>
      <c r="O128" s="200">
        <v>1</v>
      </c>
      <c r="P128" s="187" t="s">
        <v>628</v>
      </c>
      <c r="Q128" s="201">
        <v>500</v>
      </c>
      <c r="R128" s="300">
        <f t="shared" ref="R128" si="23">SUM(S128:Y128)</f>
        <v>1600000</v>
      </c>
      <c r="S128" s="302">
        <v>0</v>
      </c>
      <c r="T128" s="302">
        <v>0</v>
      </c>
      <c r="U128" s="302">
        <v>0</v>
      </c>
      <c r="V128" s="309">
        <v>1600000</v>
      </c>
      <c r="W128" s="302">
        <v>0</v>
      </c>
      <c r="X128" s="302">
        <v>0</v>
      </c>
      <c r="Y128" s="302">
        <v>0</v>
      </c>
      <c r="Z128" s="111" t="s">
        <v>899</v>
      </c>
      <c r="AA128" s="272"/>
    </row>
    <row r="129" spans="1:222" s="114" customFormat="1" ht="25.5" customHeight="1">
      <c r="C129" s="240"/>
      <c r="D129" s="82"/>
      <c r="E129" s="83"/>
      <c r="F129" s="84"/>
      <c r="G129" s="80"/>
      <c r="H129" s="115"/>
      <c r="J129" s="116"/>
      <c r="K129" s="109"/>
      <c r="L129" s="218"/>
      <c r="M129" s="218"/>
      <c r="N129" s="218"/>
      <c r="O129" s="233"/>
      <c r="P129" s="218"/>
      <c r="Q129" s="198" t="s">
        <v>811</v>
      </c>
      <c r="R129" s="311">
        <f>SUM(R128)</f>
        <v>1600000</v>
      </c>
      <c r="S129" s="311">
        <f t="shared" ref="S129:Y129" si="24">SUM(S128)</f>
        <v>0</v>
      </c>
      <c r="T129" s="311">
        <f t="shared" si="24"/>
        <v>0</v>
      </c>
      <c r="U129" s="311">
        <f t="shared" si="24"/>
        <v>0</v>
      </c>
      <c r="V129" s="311">
        <f t="shared" si="24"/>
        <v>1600000</v>
      </c>
      <c r="W129" s="311">
        <f t="shared" si="24"/>
        <v>0</v>
      </c>
      <c r="X129" s="311">
        <f t="shared" si="24"/>
        <v>0</v>
      </c>
      <c r="Y129" s="311">
        <f t="shared" si="24"/>
        <v>0</v>
      </c>
      <c r="Z129" s="106"/>
      <c r="AA129" s="271"/>
    </row>
    <row r="130" spans="1:222" s="114" customFormat="1">
      <c r="C130" s="344"/>
      <c r="D130" s="345" t="s">
        <v>913</v>
      </c>
      <c r="E130" s="345"/>
      <c r="F130" s="345"/>
      <c r="G130" s="346"/>
      <c r="H130" s="347"/>
      <c r="I130" s="347"/>
      <c r="J130" s="347"/>
      <c r="K130" s="348"/>
      <c r="L130" s="347"/>
      <c r="M130" s="347"/>
      <c r="N130" s="347"/>
      <c r="O130" s="349"/>
      <c r="P130" s="350"/>
      <c r="Q130" s="350"/>
      <c r="R130" s="362"/>
      <c r="S130" s="362"/>
      <c r="T130" s="362"/>
      <c r="U130" s="362"/>
      <c r="V130" s="363"/>
      <c r="W130" s="362"/>
      <c r="X130" s="362"/>
      <c r="Y130" s="362"/>
      <c r="Z130" s="279"/>
      <c r="AA130" s="271"/>
    </row>
    <row r="131" spans="1:222" s="127" customFormat="1" ht="105.75" customHeight="1">
      <c r="A131" s="126"/>
      <c r="B131" s="126"/>
      <c r="C131" s="111">
        <v>1</v>
      </c>
      <c r="D131" s="105" t="s">
        <v>966</v>
      </c>
      <c r="E131" s="105">
        <v>2</v>
      </c>
      <c r="F131" s="102" t="s">
        <v>7</v>
      </c>
      <c r="G131" s="124" t="s">
        <v>49</v>
      </c>
      <c r="H131" s="102" t="s">
        <v>7</v>
      </c>
      <c r="I131" s="102" t="s">
        <v>7</v>
      </c>
      <c r="J131" s="124" t="s">
        <v>42</v>
      </c>
      <c r="K131" s="124" t="s">
        <v>814</v>
      </c>
      <c r="L131" s="199" t="s">
        <v>858</v>
      </c>
      <c r="M131" s="122" t="s">
        <v>33</v>
      </c>
      <c r="N131" s="122" t="s">
        <v>562</v>
      </c>
      <c r="O131" s="200">
        <v>1</v>
      </c>
      <c r="P131" s="122" t="s">
        <v>36</v>
      </c>
      <c r="Q131" s="122">
        <v>150</v>
      </c>
      <c r="R131" s="300">
        <f t="shared" ref="R131" si="25">SUM(S131:Y131)</f>
        <v>2000000</v>
      </c>
      <c r="S131" s="302">
        <v>0</v>
      </c>
      <c r="T131" s="302">
        <v>0</v>
      </c>
      <c r="U131" s="302">
        <v>0</v>
      </c>
      <c r="V131" s="301">
        <v>2000000</v>
      </c>
      <c r="W131" s="302">
        <v>0</v>
      </c>
      <c r="X131" s="302">
        <v>0</v>
      </c>
      <c r="Y131" s="302">
        <v>0</v>
      </c>
      <c r="Z131" s="105" t="s">
        <v>893</v>
      </c>
      <c r="AA131" s="275"/>
      <c r="AB131" s="126"/>
      <c r="AC131" s="126"/>
      <c r="AD131" s="126"/>
      <c r="AE131" s="126"/>
      <c r="AF131" s="126"/>
      <c r="AG131" s="126"/>
      <c r="AH131" s="126"/>
      <c r="AI131" s="126"/>
      <c r="AJ131" s="126"/>
      <c r="AK131" s="126"/>
      <c r="AL131" s="126"/>
      <c r="AM131" s="126"/>
      <c r="AN131" s="126"/>
      <c r="AO131" s="126"/>
      <c r="AP131" s="126"/>
      <c r="AQ131" s="126"/>
      <c r="AR131" s="126"/>
      <c r="AS131" s="126"/>
      <c r="AT131" s="126"/>
      <c r="AU131" s="126"/>
      <c r="AV131" s="126"/>
      <c r="AW131" s="126"/>
      <c r="AX131" s="126"/>
      <c r="AY131" s="126"/>
      <c r="AZ131" s="126"/>
      <c r="BA131" s="126"/>
      <c r="BB131" s="126"/>
      <c r="BC131" s="126"/>
      <c r="BD131" s="126"/>
      <c r="BE131" s="126"/>
      <c r="BF131" s="126"/>
      <c r="BG131" s="126"/>
      <c r="BH131" s="126"/>
      <c r="BI131" s="126"/>
      <c r="BJ131" s="126"/>
      <c r="BK131" s="126"/>
      <c r="BL131" s="126"/>
      <c r="BM131" s="126"/>
      <c r="BN131" s="126"/>
      <c r="BO131" s="126"/>
      <c r="BP131" s="126"/>
      <c r="BQ131" s="126"/>
      <c r="BR131" s="126"/>
      <c r="BS131" s="126"/>
      <c r="BT131" s="126"/>
      <c r="BU131" s="126"/>
      <c r="BV131" s="126"/>
      <c r="BW131" s="126"/>
      <c r="BX131" s="126"/>
      <c r="BY131" s="126"/>
      <c r="BZ131" s="126"/>
      <c r="CA131" s="126"/>
      <c r="CB131" s="126"/>
      <c r="CC131" s="126"/>
      <c r="CD131" s="126"/>
      <c r="CE131" s="126"/>
      <c r="CF131" s="126"/>
      <c r="CG131" s="126"/>
      <c r="CH131" s="126"/>
      <c r="CI131" s="126"/>
      <c r="CJ131" s="126"/>
      <c r="CK131" s="126"/>
      <c r="CL131" s="126"/>
      <c r="CM131" s="126"/>
      <c r="CN131" s="126"/>
      <c r="CO131" s="126"/>
      <c r="CP131" s="126"/>
      <c r="CQ131" s="126"/>
      <c r="CR131" s="126"/>
      <c r="CS131" s="126"/>
      <c r="CT131" s="126"/>
      <c r="CU131" s="126"/>
      <c r="CV131" s="126"/>
      <c r="CW131" s="126"/>
      <c r="CX131" s="126"/>
      <c r="CY131" s="126"/>
      <c r="CZ131" s="126"/>
      <c r="DA131" s="126"/>
      <c r="DB131" s="126"/>
      <c r="DC131" s="126"/>
      <c r="DD131" s="126"/>
      <c r="DE131" s="126"/>
      <c r="DF131" s="126"/>
      <c r="DG131" s="126"/>
      <c r="DH131" s="126"/>
      <c r="DI131" s="126"/>
      <c r="DJ131" s="126"/>
      <c r="DK131" s="126"/>
      <c r="DL131" s="126"/>
      <c r="DM131" s="126"/>
      <c r="DN131" s="126"/>
      <c r="DO131" s="126"/>
      <c r="DP131" s="126"/>
      <c r="DQ131" s="126"/>
      <c r="DR131" s="126"/>
      <c r="DS131" s="126"/>
      <c r="DT131" s="126"/>
      <c r="DU131" s="126"/>
      <c r="DV131" s="126"/>
      <c r="DW131" s="126"/>
      <c r="DX131" s="126"/>
      <c r="DY131" s="126"/>
      <c r="DZ131" s="126"/>
      <c r="EA131" s="126"/>
      <c r="EB131" s="126"/>
      <c r="EC131" s="126"/>
      <c r="ED131" s="126"/>
      <c r="EE131" s="126"/>
      <c r="EF131" s="126"/>
      <c r="EG131" s="126"/>
      <c r="EH131" s="126"/>
      <c r="EI131" s="126"/>
      <c r="EJ131" s="126"/>
      <c r="EK131" s="126"/>
      <c r="EL131" s="126"/>
      <c r="EM131" s="126"/>
      <c r="EN131" s="126"/>
      <c r="EO131" s="126"/>
      <c r="EP131" s="126"/>
      <c r="EQ131" s="126"/>
      <c r="ER131" s="126"/>
      <c r="ES131" s="126"/>
      <c r="ET131" s="126"/>
      <c r="EU131" s="126"/>
      <c r="EV131" s="126"/>
      <c r="EW131" s="126"/>
      <c r="EX131" s="126"/>
      <c r="EY131" s="126"/>
      <c r="EZ131" s="126"/>
      <c r="FA131" s="126"/>
      <c r="FB131" s="126"/>
      <c r="FC131" s="126"/>
      <c r="FD131" s="126"/>
      <c r="FE131" s="126"/>
      <c r="FF131" s="126"/>
      <c r="FG131" s="126"/>
      <c r="FH131" s="126"/>
      <c r="FI131" s="126"/>
      <c r="FJ131" s="126"/>
      <c r="FK131" s="126"/>
      <c r="FL131" s="126"/>
      <c r="FM131" s="126"/>
      <c r="FN131" s="126"/>
      <c r="FO131" s="126"/>
      <c r="FP131" s="126"/>
      <c r="FQ131" s="126"/>
      <c r="FR131" s="126"/>
      <c r="FS131" s="126"/>
      <c r="FT131" s="126"/>
      <c r="FU131" s="126"/>
      <c r="FV131" s="126"/>
      <c r="FW131" s="126"/>
      <c r="FX131" s="126"/>
      <c r="FY131" s="126"/>
      <c r="FZ131" s="126"/>
      <c r="GA131" s="126"/>
      <c r="GB131" s="126"/>
      <c r="GC131" s="126"/>
      <c r="GD131" s="126"/>
      <c r="GE131" s="126"/>
      <c r="GF131" s="126"/>
      <c r="GG131" s="126"/>
      <c r="GH131" s="126"/>
      <c r="GI131" s="126"/>
      <c r="GJ131" s="126"/>
      <c r="GK131" s="126"/>
      <c r="GL131" s="126"/>
      <c r="GM131" s="126"/>
      <c r="GN131" s="126"/>
      <c r="GO131" s="126"/>
      <c r="GP131" s="126"/>
      <c r="GQ131" s="126"/>
      <c r="GR131" s="126"/>
      <c r="GS131" s="126"/>
      <c r="GT131" s="126"/>
      <c r="GU131" s="126"/>
      <c r="GV131" s="126"/>
      <c r="GW131" s="126"/>
      <c r="GX131" s="126"/>
      <c r="GY131" s="126"/>
      <c r="GZ131" s="126"/>
      <c r="HA131" s="126"/>
      <c r="HB131" s="126"/>
      <c r="HC131" s="126"/>
      <c r="HD131" s="126"/>
      <c r="HE131" s="126"/>
      <c r="HF131" s="126"/>
      <c r="HG131" s="126"/>
      <c r="HH131" s="126"/>
      <c r="HI131" s="126"/>
      <c r="HJ131" s="126"/>
      <c r="HK131" s="126"/>
      <c r="HL131" s="126"/>
      <c r="HM131" s="126"/>
      <c r="HN131" s="126"/>
    </row>
    <row r="132" spans="1:222" s="127" customFormat="1" ht="105.75" customHeight="1">
      <c r="A132" s="126"/>
      <c r="B132" s="126"/>
      <c r="C132" s="111">
        <v>2</v>
      </c>
      <c r="D132" s="105" t="s">
        <v>994</v>
      </c>
      <c r="E132" s="105">
        <v>2</v>
      </c>
      <c r="F132" s="102" t="s">
        <v>7</v>
      </c>
      <c r="G132" s="124" t="s">
        <v>49</v>
      </c>
      <c r="H132" s="102" t="s">
        <v>7</v>
      </c>
      <c r="I132" s="102" t="s">
        <v>7</v>
      </c>
      <c r="J132" s="124" t="s">
        <v>42</v>
      </c>
      <c r="K132" s="124" t="s">
        <v>814</v>
      </c>
      <c r="L132" s="199" t="s">
        <v>857</v>
      </c>
      <c r="M132" s="122" t="s">
        <v>33</v>
      </c>
      <c r="N132" s="122" t="s">
        <v>562</v>
      </c>
      <c r="O132" s="200">
        <v>1</v>
      </c>
      <c r="P132" s="122" t="s">
        <v>859</v>
      </c>
      <c r="Q132" s="122">
        <v>60</v>
      </c>
      <c r="R132" s="300">
        <f>SUM(S132:Y132)</f>
        <v>236100.09</v>
      </c>
      <c r="S132" s="302">
        <v>0</v>
      </c>
      <c r="T132" s="302">
        <v>0</v>
      </c>
      <c r="U132" s="302">
        <v>0</v>
      </c>
      <c r="V132" s="301">
        <v>236100.09</v>
      </c>
      <c r="W132" s="302">
        <v>0</v>
      </c>
      <c r="X132" s="302">
        <v>0</v>
      </c>
      <c r="Y132" s="302">
        <v>0</v>
      </c>
      <c r="Z132" s="105" t="s">
        <v>893</v>
      </c>
      <c r="AA132" s="275"/>
      <c r="AB132" s="126"/>
      <c r="AC132" s="126"/>
      <c r="AD132" s="126"/>
      <c r="AE132" s="126"/>
      <c r="AF132" s="126"/>
      <c r="AG132" s="126"/>
      <c r="AH132" s="126"/>
      <c r="AI132" s="126"/>
      <c r="AJ132" s="126"/>
      <c r="AK132" s="126"/>
      <c r="AL132" s="126"/>
      <c r="AM132" s="126"/>
      <c r="AN132" s="126"/>
      <c r="AO132" s="126"/>
      <c r="AP132" s="126"/>
      <c r="AQ132" s="126"/>
      <c r="AR132" s="126"/>
      <c r="AS132" s="126"/>
      <c r="AT132" s="126"/>
      <c r="AU132" s="126"/>
      <c r="AV132" s="126"/>
      <c r="AW132" s="126"/>
      <c r="AX132" s="126"/>
      <c r="AY132" s="126"/>
      <c r="AZ132" s="126"/>
      <c r="BA132" s="126"/>
      <c r="BB132" s="126"/>
      <c r="BC132" s="126"/>
      <c r="BD132" s="126"/>
      <c r="BE132" s="126"/>
      <c r="BF132" s="126"/>
      <c r="BG132" s="126"/>
      <c r="BH132" s="126"/>
      <c r="BI132" s="126"/>
      <c r="BJ132" s="126"/>
      <c r="BK132" s="126"/>
      <c r="BL132" s="126"/>
      <c r="BM132" s="126"/>
      <c r="BN132" s="126"/>
      <c r="BO132" s="126"/>
      <c r="BP132" s="126"/>
      <c r="BQ132" s="126"/>
      <c r="BR132" s="126"/>
      <c r="BS132" s="126"/>
      <c r="BT132" s="126"/>
      <c r="BU132" s="126"/>
      <c r="BV132" s="126"/>
      <c r="BW132" s="126"/>
      <c r="BX132" s="126"/>
      <c r="BY132" s="126"/>
      <c r="BZ132" s="126"/>
      <c r="CA132" s="126"/>
      <c r="CB132" s="126"/>
      <c r="CC132" s="126"/>
      <c r="CD132" s="126"/>
      <c r="CE132" s="126"/>
      <c r="CF132" s="126"/>
      <c r="CG132" s="126"/>
      <c r="CH132" s="126"/>
      <c r="CI132" s="126"/>
      <c r="CJ132" s="126"/>
      <c r="CK132" s="126"/>
      <c r="CL132" s="126"/>
      <c r="CM132" s="126"/>
      <c r="CN132" s="126"/>
      <c r="CO132" s="126"/>
      <c r="CP132" s="126"/>
      <c r="CQ132" s="126"/>
      <c r="CR132" s="126"/>
      <c r="CS132" s="126"/>
      <c r="CT132" s="126"/>
      <c r="CU132" s="126"/>
      <c r="CV132" s="126"/>
      <c r="CW132" s="126"/>
      <c r="CX132" s="126"/>
      <c r="CY132" s="126"/>
      <c r="CZ132" s="126"/>
      <c r="DA132" s="126"/>
      <c r="DB132" s="126"/>
      <c r="DC132" s="126"/>
      <c r="DD132" s="126"/>
      <c r="DE132" s="126"/>
      <c r="DF132" s="126"/>
      <c r="DG132" s="126"/>
      <c r="DH132" s="126"/>
      <c r="DI132" s="126"/>
      <c r="DJ132" s="126"/>
      <c r="DK132" s="126"/>
      <c r="DL132" s="126"/>
      <c r="DM132" s="126"/>
      <c r="DN132" s="126"/>
      <c r="DO132" s="126"/>
      <c r="DP132" s="126"/>
      <c r="DQ132" s="126"/>
      <c r="DR132" s="126"/>
      <c r="DS132" s="126"/>
      <c r="DT132" s="126"/>
      <c r="DU132" s="126"/>
      <c r="DV132" s="126"/>
      <c r="DW132" s="126"/>
      <c r="DX132" s="126"/>
      <c r="DY132" s="126"/>
      <c r="DZ132" s="126"/>
      <c r="EA132" s="126"/>
      <c r="EB132" s="126"/>
      <c r="EC132" s="126"/>
      <c r="ED132" s="126"/>
      <c r="EE132" s="126"/>
      <c r="EF132" s="126"/>
      <c r="EG132" s="126"/>
      <c r="EH132" s="126"/>
      <c r="EI132" s="126"/>
      <c r="EJ132" s="126"/>
      <c r="EK132" s="126"/>
      <c r="EL132" s="126"/>
      <c r="EM132" s="126"/>
      <c r="EN132" s="126"/>
      <c r="EO132" s="126"/>
      <c r="EP132" s="126"/>
      <c r="EQ132" s="126"/>
      <c r="ER132" s="126"/>
      <c r="ES132" s="126"/>
      <c r="ET132" s="126"/>
      <c r="EU132" s="126"/>
      <c r="EV132" s="126"/>
      <c r="EW132" s="126"/>
      <c r="EX132" s="126"/>
      <c r="EY132" s="126"/>
      <c r="EZ132" s="126"/>
      <c r="FA132" s="126"/>
      <c r="FB132" s="126"/>
      <c r="FC132" s="126"/>
      <c r="FD132" s="126"/>
      <c r="FE132" s="126"/>
      <c r="FF132" s="126"/>
      <c r="FG132" s="126"/>
      <c r="FH132" s="126"/>
      <c r="FI132" s="126"/>
      <c r="FJ132" s="126"/>
      <c r="FK132" s="126"/>
      <c r="FL132" s="126"/>
      <c r="FM132" s="126"/>
      <c r="FN132" s="126"/>
      <c r="FO132" s="126"/>
      <c r="FP132" s="126"/>
      <c r="FQ132" s="126"/>
      <c r="FR132" s="126"/>
      <c r="FS132" s="126"/>
      <c r="FT132" s="126"/>
      <c r="FU132" s="126"/>
      <c r="FV132" s="126"/>
      <c r="FW132" s="126"/>
      <c r="FX132" s="126"/>
      <c r="FY132" s="126"/>
      <c r="FZ132" s="126"/>
      <c r="GA132" s="126"/>
      <c r="GB132" s="126"/>
      <c r="GC132" s="126"/>
      <c r="GD132" s="126"/>
      <c r="GE132" s="126"/>
      <c r="GF132" s="126"/>
      <c r="GG132" s="126"/>
      <c r="GH132" s="126"/>
      <c r="GI132" s="126"/>
      <c r="GJ132" s="126"/>
      <c r="GK132" s="126"/>
      <c r="GL132" s="126"/>
      <c r="GM132" s="126"/>
      <c r="GN132" s="126"/>
      <c r="GO132" s="126"/>
      <c r="GP132" s="126"/>
      <c r="GQ132" s="126"/>
      <c r="GR132" s="126"/>
      <c r="GS132" s="126"/>
      <c r="GT132" s="126"/>
      <c r="GU132" s="126"/>
      <c r="GV132" s="126"/>
      <c r="GW132" s="126"/>
      <c r="GX132" s="126"/>
      <c r="GY132" s="126"/>
      <c r="GZ132" s="126"/>
      <c r="HA132" s="126"/>
      <c r="HB132" s="126"/>
      <c r="HC132" s="126"/>
      <c r="HD132" s="126"/>
      <c r="HE132" s="126"/>
      <c r="HF132" s="126"/>
      <c r="HG132" s="126"/>
      <c r="HH132" s="126"/>
      <c r="HI132" s="126"/>
      <c r="HJ132" s="126"/>
      <c r="HK132" s="126"/>
      <c r="HL132" s="126"/>
      <c r="HM132" s="126"/>
      <c r="HN132" s="126"/>
    </row>
    <row r="133" spans="1:222" s="114" customFormat="1" ht="25.5" customHeight="1">
      <c r="C133" s="240"/>
      <c r="D133" s="82"/>
      <c r="E133" s="83"/>
      <c r="F133" s="84"/>
      <c r="G133" s="80"/>
      <c r="H133" s="115"/>
      <c r="J133" s="116"/>
      <c r="K133" s="109"/>
      <c r="L133" s="218"/>
      <c r="M133" s="218"/>
      <c r="N133" s="218"/>
      <c r="O133" s="233"/>
      <c r="P133" s="218"/>
      <c r="Q133" s="198" t="s">
        <v>816</v>
      </c>
      <c r="R133" s="311">
        <f>SUM(R131:R132)</f>
        <v>2236100.09</v>
      </c>
      <c r="S133" s="311">
        <f t="shared" ref="S133:Y133" si="26">SUM(S131:S132)</f>
        <v>0</v>
      </c>
      <c r="T133" s="311">
        <f t="shared" si="26"/>
        <v>0</v>
      </c>
      <c r="U133" s="311">
        <f t="shared" si="26"/>
        <v>0</v>
      </c>
      <c r="V133" s="313">
        <f>SUM(V131:V132)</f>
        <v>2236100.09</v>
      </c>
      <c r="W133" s="311">
        <f t="shared" si="26"/>
        <v>0</v>
      </c>
      <c r="X133" s="311">
        <f t="shared" si="26"/>
        <v>0</v>
      </c>
      <c r="Y133" s="311">
        <f t="shared" si="26"/>
        <v>0</v>
      </c>
      <c r="Z133" s="106"/>
      <c r="AA133" s="271"/>
    </row>
    <row r="134" spans="1:222" s="114" customFormat="1">
      <c r="C134" s="344"/>
      <c r="D134" s="345" t="s">
        <v>914</v>
      </c>
      <c r="E134" s="345"/>
      <c r="F134" s="345"/>
      <c r="G134" s="346"/>
      <c r="H134" s="347"/>
      <c r="I134" s="347"/>
      <c r="J134" s="347"/>
      <c r="K134" s="348"/>
      <c r="L134" s="347"/>
      <c r="M134" s="347"/>
      <c r="N134" s="347"/>
      <c r="O134" s="349"/>
      <c r="P134" s="350"/>
      <c r="Q134" s="350"/>
      <c r="R134" s="362"/>
      <c r="S134" s="362"/>
      <c r="T134" s="362"/>
      <c r="U134" s="362"/>
      <c r="V134" s="363"/>
      <c r="W134" s="362"/>
      <c r="X134" s="362"/>
      <c r="Y134" s="362"/>
      <c r="Z134" s="279"/>
      <c r="AA134" s="271"/>
    </row>
    <row r="135" spans="1:222" s="127" customFormat="1" ht="96" customHeight="1">
      <c r="A135" s="126"/>
      <c r="B135" s="126"/>
      <c r="C135" s="111">
        <v>1</v>
      </c>
      <c r="D135" s="105" t="s">
        <v>820</v>
      </c>
      <c r="E135" s="105">
        <v>2</v>
      </c>
      <c r="F135" s="124" t="s">
        <v>42</v>
      </c>
      <c r="G135" s="124" t="s">
        <v>42</v>
      </c>
      <c r="H135" s="125" t="s">
        <v>42</v>
      </c>
      <c r="I135" s="102" t="s">
        <v>625</v>
      </c>
      <c r="J135" s="124" t="s">
        <v>42</v>
      </c>
      <c r="K135" s="105" t="s">
        <v>32</v>
      </c>
      <c r="L135" s="199" t="s">
        <v>821</v>
      </c>
      <c r="M135" s="122" t="s">
        <v>652</v>
      </c>
      <c r="N135" s="122" t="s">
        <v>42</v>
      </c>
      <c r="O135" s="200" t="s">
        <v>42</v>
      </c>
      <c r="P135" s="122" t="s">
        <v>42</v>
      </c>
      <c r="Q135" s="122" t="s">
        <v>42</v>
      </c>
      <c r="R135" s="300">
        <f>SUM(S135:Y135)</f>
        <v>3500000</v>
      </c>
      <c r="S135" s="302">
        <v>0</v>
      </c>
      <c r="T135" s="302">
        <v>0</v>
      </c>
      <c r="U135" s="302">
        <v>0</v>
      </c>
      <c r="V135" s="299">
        <v>3500000</v>
      </c>
      <c r="W135" s="302">
        <v>0</v>
      </c>
      <c r="X135" s="302">
        <v>0</v>
      </c>
      <c r="Y135" s="302">
        <v>0</v>
      </c>
      <c r="Z135" s="111" t="s">
        <v>900</v>
      </c>
      <c r="AA135" s="275"/>
      <c r="AB135" s="126"/>
      <c r="AC135" s="126"/>
      <c r="AD135" s="126"/>
      <c r="AE135" s="126"/>
      <c r="AF135" s="126"/>
      <c r="AG135" s="126"/>
      <c r="AH135" s="126"/>
      <c r="AI135" s="126"/>
      <c r="AJ135" s="126"/>
      <c r="AK135" s="126"/>
      <c r="AL135" s="126"/>
      <c r="AM135" s="126"/>
      <c r="AN135" s="126"/>
      <c r="AO135" s="126"/>
      <c r="AP135" s="126"/>
      <c r="AQ135" s="126"/>
      <c r="AR135" s="126"/>
      <c r="AS135" s="126"/>
      <c r="AT135" s="126"/>
      <c r="AU135" s="126"/>
      <c r="AV135" s="126"/>
      <c r="AW135" s="126"/>
      <c r="AX135" s="126"/>
      <c r="AY135" s="126"/>
      <c r="AZ135" s="126"/>
      <c r="BA135" s="126"/>
      <c r="BB135" s="126"/>
      <c r="BC135" s="126"/>
      <c r="BD135" s="126"/>
      <c r="BE135" s="126"/>
      <c r="BF135" s="126"/>
      <c r="BG135" s="126"/>
      <c r="BH135" s="126"/>
      <c r="BI135" s="126"/>
      <c r="BJ135" s="126"/>
      <c r="BK135" s="126"/>
      <c r="BL135" s="126"/>
      <c r="BM135" s="126"/>
      <c r="BN135" s="126"/>
      <c r="BO135" s="126"/>
      <c r="BP135" s="126"/>
      <c r="BQ135" s="126"/>
      <c r="BR135" s="126"/>
      <c r="BS135" s="126"/>
      <c r="BT135" s="126"/>
      <c r="BU135" s="126"/>
      <c r="BV135" s="126"/>
      <c r="BW135" s="126"/>
      <c r="BX135" s="126"/>
      <c r="BY135" s="126"/>
      <c r="BZ135" s="126"/>
      <c r="CA135" s="126"/>
      <c r="CB135" s="126"/>
      <c r="CC135" s="126"/>
      <c r="CD135" s="126"/>
      <c r="CE135" s="126"/>
      <c r="CF135" s="126"/>
      <c r="CG135" s="126"/>
      <c r="CH135" s="126"/>
      <c r="CI135" s="126"/>
      <c r="CJ135" s="126"/>
      <c r="CK135" s="126"/>
      <c r="CL135" s="126"/>
      <c r="CM135" s="126"/>
      <c r="CN135" s="126"/>
      <c r="CO135" s="126"/>
      <c r="CP135" s="126"/>
      <c r="CQ135" s="126"/>
      <c r="CR135" s="126"/>
      <c r="CS135" s="126"/>
      <c r="CT135" s="126"/>
      <c r="CU135" s="126"/>
      <c r="CV135" s="126"/>
      <c r="CW135" s="126"/>
      <c r="CX135" s="126"/>
      <c r="CY135" s="126"/>
      <c r="CZ135" s="126"/>
      <c r="DA135" s="126"/>
      <c r="DB135" s="126"/>
      <c r="DC135" s="126"/>
      <c r="DD135" s="126"/>
      <c r="DE135" s="126"/>
      <c r="DF135" s="126"/>
      <c r="DG135" s="126"/>
      <c r="DH135" s="126"/>
      <c r="DI135" s="126"/>
      <c r="DJ135" s="126"/>
      <c r="DK135" s="126"/>
      <c r="DL135" s="126"/>
      <c r="DM135" s="126"/>
      <c r="DN135" s="126"/>
      <c r="DO135" s="126"/>
      <c r="DP135" s="126"/>
      <c r="DQ135" s="126"/>
      <c r="DR135" s="126"/>
      <c r="DS135" s="126"/>
      <c r="DT135" s="126"/>
      <c r="DU135" s="126"/>
      <c r="DV135" s="126"/>
      <c r="DW135" s="126"/>
      <c r="DX135" s="126"/>
      <c r="DY135" s="126"/>
      <c r="DZ135" s="126"/>
      <c r="EA135" s="126"/>
      <c r="EB135" s="126"/>
      <c r="EC135" s="126"/>
      <c r="ED135" s="126"/>
      <c r="EE135" s="126"/>
      <c r="EF135" s="126"/>
      <c r="EG135" s="126"/>
      <c r="EH135" s="126"/>
      <c r="EI135" s="126"/>
      <c r="EJ135" s="126"/>
      <c r="EK135" s="126"/>
      <c r="EL135" s="126"/>
      <c r="EM135" s="126"/>
      <c r="EN135" s="126"/>
      <c r="EO135" s="126"/>
      <c r="EP135" s="126"/>
      <c r="EQ135" s="126"/>
      <c r="ER135" s="126"/>
      <c r="ES135" s="126"/>
      <c r="ET135" s="126"/>
      <c r="EU135" s="126"/>
      <c r="EV135" s="126"/>
      <c r="EW135" s="126"/>
      <c r="EX135" s="126"/>
      <c r="EY135" s="126"/>
      <c r="EZ135" s="126"/>
      <c r="FA135" s="126"/>
      <c r="FB135" s="126"/>
      <c r="FC135" s="126"/>
      <c r="FD135" s="126"/>
      <c r="FE135" s="126"/>
      <c r="FF135" s="126"/>
      <c r="FG135" s="126"/>
      <c r="FH135" s="126"/>
      <c r="FI135" s="126"/>
      <c r="FJ135" s="126"/>
      <c r="FK135" s="126"/>
      <c r="FL135" s="126"/>
      <c r="FM135" s="126"/>
      <c r="FN135" s="126"/>
      <c r="FO135" s="126"/>
      <c r="FP135" s="126"/>
      <c r="FQ135" s="126"/>
      <c r="FR135" s="126"/>
      <c r="FS135" s="126"/>
      <c r="FT135" s="126"/>
      <c r="FU135" s="126"/>
      <c r="FV135" s="126"/>
      <c r="FW135" s="126"/>
      <c r="FX135" s="126"/>
      <c r="FY135" s="126"/>
      <c r="FZ135" s="126"/>
      <c r="GA135" s="126"/>
      <c r="GB135" s="126"/>
      <c r="GC135" s="126"/>
      <c r="GD135" s="126"/>
      <c r="GE135" s="126"/>
      <c r="GF135" s="126"/>
      <c r="GG135" s="126"/>
      <c r="GH135" s="126"/>
      <c r="GI135" s="126"/>
      <c r="GJ135" s="126"/>
      <c r="GK135" s="126"/>
      <c r="GL135" s="126"/>
      <c r="GM135" s="126"/>
      <c r="GN135" s="126"/>
      <c r="GO135" s="126"/>
      <c r="GP135" s="126"/>
      <c r="GQ135" s="126"/>
      <c r="GR135" s="126"/>
      <c r="GS135" s="126"/>
      <c r="GT135" s="126"/>
      <c r="GU135" s="126"/>
      <c r="GV135" s="126"/>
      <c r="GW135" s="126"/>
      <c r="GX135" s="126"/>
      <c r="GY135" s="126"/>
      <c r="GZ135" s="126"/>
      <c r="HA135" s="126"/>
      <c r="HB135" s="126"/>
      <c r="HC135" s="126"/>
      <c r="HD135" s="126"/>
      <c r="HE135" s="126"/>
      <c r="HF135" s="126"/>
      <c r="HG135" s="126"/>
      <c r="HH135" s="126"/>
      <c r="HI135" s="126"/>
      <c r="HJ135" s="126"/>
      <c r="HK135" s="126"/>
      <c r="HL135" s="126"/>
      <c r="HM135" s="126"/>
      <c r="HN135" s="126"/>
    </row>
    <row r="136" spans="1:222" s="114" customFormat="1" ht="25.5" customHeight="1">
      <c r="C136" s="240"/>
      <c r="D136" s="82"/>
      <c r="E136" s="83"/>
      <c r="F136" s="84"/>
      <c r="G136" s="80"/>
      <c r="H136" s="115"/>
      <c r="J136" s="116"/>
      <c r="K136" s="109"/>
      <c r="L136" s="218"/>
      <c r="M136" s="218"/>
      <c r="N136" s="218"/>
      <c r="O136" s="233"/>
      <c r="P136" s="218"/>
      <c r="Q136" s="198" t="s">
        <v>822</v>
      </c>
      <c r="R136" s="311">
        <f>SUM(R135)</f>
        <v>3500000</v>
      </c>
      <c r="S136" s="311">
        <f t="shared" ref="S136:Y136" si="27">SUM(S135)</f>
        <v>0</v>
      </c>
      <c r="T136" s="311">
        <f t="shared" si="27"/>
        <v>0</v>
      </c>
      <c r="U136" s="311">
        <f t="shared" si="27"/>
        <v>0</v>
      </c>
      <c r="V136" s="311">
        <f>SUM(V135)</f>
        <v>3500000</v>
      </c>
      <c r="W136" s="311">
        <f t="shared" si="27"/>
        <v>0</v>
      </c>
      <c r="X136" s="311">
        <f t="shared" si="27"/>
        <v>0</v>
      </c>
      <c r="Y136" s="311">
        <f t="shared" si="27"/>
        <v>0</v>
      </c>
      <c r="Z136" s="106"/>
      <c r="AA136" s="271"/>
    </row>
    <row r="137" spans="1:222" s="114" customFormat="1">
      <c r="C137" s="344"/>
      <c r="D137" s="345" t="s">
        <v>915</v>
      </c>
      <c r="E137" s="345"/>
      <c r="F137" s="345"/>
      <c r="G137" s="346"/>
      <c r="H137" s="347"/>
      <c r="I137" s="347"/>
      <c r="J137" s="347"/>
      <c r="K137" s="348"/>
      <c r="L137" s="347"/>
      <c r="M137" s="347"/>
      <c r="N137" s="347"/>
      <c r="O137" s="349"/>
      <c r="P137" s="350"/>
      <c r="Q137" s="350"/>
      <c r="R137" s="362"/>
      <c r="S137" s="362"/>
      <c r="T137" s="362"/>
      <c r="U137" s="362"/>
      <c r="V137" s="363"/>
      <c r="W137" s="362"/>
      <c r="X137" s="362"/>
      <c r="Y137" s="362"/>
      <c r="Z137" s="279"/>
      <c r="AA137" s="271"/>
    </row>
    <row r="138" spans="1:222" s="106" customFormat="1" ht="104.25" customHeight="1">
      <c r="C138" s="111">
        <v>1</v>
      </c>
      <c r="D138" s="105" t="s">
        <v>719</v>
      </c>
      <c r="E138" s="105">
        <v>1</v>
      </c>
      <c r="F138" s="124" t="s">
        <v>42</v>
      </c>
      <c r="G138" s="124" t="s">
        <v>42</v>
      </c>
      <c r="H138" s="102" t="s">
        <v>42</v>
      </c>
      <c r="I138" s="110" t="s">
        <v>722</v>
      </c>
      <c r="J138" s="123" t="s">
        <v>42</v>
      </c>
      <c r="K138" s="123" t="s">
        <v>42</v>
      </c>
      <c r="L138" s="199" t="s">
        <v>823</v>
      </c>
      <c r="M138" s="122" t="s">
        <v>42</v>
      </c>
      <c r="N138" s="122" t="s">
        <v>42</v>
      </c>
      <c r="O138" s="200" t="s">
        <v>42</v>
      </c>
      <c r="P138" s="122" t="s">
        <v>42</v>
      </c>
      <c r="Q138" s="122" t="s">
        <v>42</v>
      </c>
      <c r="R138" s="300">
        <f t="shared" ref="R138" si="28">SUM(S138:Y138)</f>
        <v>6523117.0559999999</v>
      </c>
      <c r="S138" s="302">
        <v>0</v>
      </c>
      <c r="T138" s="302">
        <v>0</v>
      </c>
      <c r="U138" s="302">
        <v>0</v>
      </c>
      <c r="V138" s="299">
        <v>6523117.0559999999</v>
      </c>
      <c r="W138" s="302">
        <v>0</v>
      </c>
      <c r="X138" s="302">
        <v>0</v>
      </c>
      <c r="Y138" s="302">
        <v>0</v>
      </c>
      <c r="Z138" s="111" t="s">
        <v>1025</v>
      </c>
      <c r="AA138" s="272"/>
    </row>
    <row r="139" spans="1:222" s="114" customFormat="1" ht="25.5" customHeight="1">
      <c r="C139" s="240"/>
      <c r="D139" s="82"/>
      <c r="E139" s="83"/>
      <c r="F139" s="84"/>
      <c r="G139" s="80"/>
      <c r="H139" s="115"/>
      <c r="J139" s="116"/>
      <c r="K139" s="109"/>
      <c r="L139" s="218"/>
      <c r="M139" s="218"/>
      <c r="N139" s="218"/>
      <c r="O139" s="233"/>
      <c r="P139" s="218"/>
      <c r="Q139" s="198" t="s">
        <v>824</v>
      </c>
      <c r="R139" s="311">
        <f>SUM(R138)</f>
        <v>6523117.0559999999</v>
      </c>
      <c r="S139" s="311">
        <f t="shared" ref="S139:Y139" si="29">SUM(S138)</f>
        <v>0</v>
      </c>
      <c r="T139" s="311">
        <f t="shared" si="29"/>
        <v>0</v>
      </c>
      <c r="U139" s="311">
        <f t="shared" si="29"/>
        <v>0</v>
      </c>
      <c r="V139" s="311">
        <f>SUM(V138)</f>
        <v>6523117.0559999999</v>
      </c>
      <c r="W139" s="311">
        <f t="shared" si="29"/>
        <v>0</v>
      </c>
      <c r="X139" s="311">
        <f t="shared" si="29"/>
        <v>0</v>
      </c>
      <c r="Y139" s="311">
        <f t="shared" si="29"/>
        <v>0</v>
      </c>
      <c r="Z139" s="106"/>
      <c r="AA139" s="271"/>
    </row>
    <row r="140" spans="1:222" s="114" customFormat="1" ht="27.75" customHeight="1">
      <c r="C140" s="240"/>
      <c r="D140" s="82"/>
      <c r="E140" s="83"/>
      <c r="F140" s="84"/>
      <c r="G140" s="80"/>
      <c r="H140" s="115"/>
      <c r="J140" s="116"/>
      <c r="K140" s="109"/>
      <c r="L140" s="218"/>
      <c r="M140" s="218"/>
      <c r="N140" s="218"/>
      <c r="O140" s="233"/>
      <c r="P140" s="218"/>
      <c r="Q140" s="204" t="s">
        <v>825</v>
      </c>
      <c r="R140" s="312">
        <f t="shared" ref="R140:Y140" si="30">R139+R136+R133+R129+R126+R120+R115+R110</f>
        <v>72596859.335999995</v>
      </c>
      <c r="S140" s="312">
        <f t="shared" si="30"/>
        <v>0</v>
      </c>
      <c r="T140" s="312">
        <f t="shared" si="30"/>
        <v>0</v>
      </c>
      <c r="U140" s="312">
        <f t="shared" si="30"/>
        <v>0</v>
      </c>
      <c r="V140" s="312">
        <f t="shared" si="30"/>
        <v>72596859.335999995</v>
      </c>
      <c r="W140" s="312">
        <f t="shared" si="30"/>
        <v>0</v>
      </c>
      <c r="X140" s="312">
        <f t="shared" si="30"/>
        <v>0</v>
      </c>
      <c r="Y140" s="312">
        <f t="shared" si="30"/>
        <v>0</v>
      </c>
      <c r="Z140" s="106"/>
      <c r="AA140" s="271"/>
    </row>
    <row r="141" spans="1:222" s="114" customFormat="1" ht="7.5" customHeight="1">
      <c r="C141" s="240"/>
      <c r="D141" s="82"/>
      <c r="E141" s="83"/>
      <c r="F141" s="84"/>
      <c r="G141" s="80"/>
      <c r="H141" s="115"/>
      <c r="J141" s="116"/>
      <c r="K141" s="109"/>
      <c r="L141" s="218"/>
      <c r="M141" s="218"/>
      <c r="N141" s="218"/>
      <c r="O141" s="233"/>
      <c r="P141" s="218"/>
      <c r="Q141" s="218"/>
      <c r="R141" s="218"/>
      <c r="S141" s="218"/>
      <c r="T141" s="218"/>
      <c r="U141" s="218"/>
      <c r="V141" s="220"/>
      <c r="W141" s="218"/>
      <c r="X141" s="218"/>
      <c r="Y141" s="218"/>
      <c r="Z141" s="106"/>
      <c r="AA141" s="271"/>
    </row>
    <row r="142" spans="1:222" s="114" customFormat="1">
      <c r="C142" s="344"/>
      <c r="D142" s="345" t="s">
        <v>916</v>
      </c>
      <c r="E142" s="345"/>
      <c r="F142" s="345"/>
      <c r="G142" s="346"/>
      <c r="H142" s="347"/>
      <c r="I142" s="347"/>
      <c r="J142" s="347"/>
      <c r="K142" s="348"/>
      <c r="L142" s="347"/>
      <c r="M142" s="347"/>
      <c r="N142" s="347"/>
      <c r="O142" s="349"/>
      <c r="P142" s="350"/>
      <c r="Q142" s="350"/>
      <c r="R142" s="351"/>
      <c r="S142" s="351"/>
      <c r="T142" s="351"/>
      <c r="U142" s="351"/>
      <c r="V142" s="352"/>
      <c r="W142" s="351"/>
      <c r="X142" s="351"/>
      <c r="Y142" s="351"/>
      <c r="Z142" s="279"/>
      <c r="AA142" s="271"/>
    </row>
    <row r="143" spans="1:222" s="106" customFormat="1" ht="82.5" customHeight="1">
      <c r="C143" s="111">
        <v>1</v>
      </c>
      <c r="D143" s="105" t="s">
        <v>719</v>
      </c>
      <c r="E143" s="105">
        <v>1</v>
      </c>
      <c r="F143" s="102" t="s">
        <v>7</v>
      </c>
      <c r="G143" s="105" t="s">
        <v>42</v>
      </c>
      <c r="H143" s="102" t="s">
        <v>42</v>
      </c>
      <c r="I143" s="102" t="s">
        <v>42</v>
      </c>
      <c r="J143" s="102" t="s">
        <v>42</v>
      </c>
      <c r="K143" s="102" t="s">
        <v>42</v>
      </c>
      <c r="L143" s="199" t="s">
        <v>826</v>
      </c>
      <c r="M143" s="122" t="s">
        <v>42</v>
      </c>
      <c r="N143" s="122" t="s">
        <v>42</v>
      </c>
      <c r="O143" s="200" t="s">
        <v>42</v>
      </c>
      <c r="P143" s="122" t="s">
        <v>42</v>
      </c>
      <c r="Q143" s="122" t="s">
        <v>42</v>
      </c>
      <c r="R143" s="300">
        <f>SUM(S143:Y143)</f>
        <v>26679540.300000001</v>
      </c>
      <c r="S143" s="302">
        <v>0</v>
      </c>
      <c r="T143" s="302">
        <v>0</v>
      </c>
      <c r="U143" s="302">
        <v>0</v>
      </c>
      <c r="V143" s="301">
        <v>26679540.300000001</v>
      </c>
      <c r="W143" s="302">
        <v>0</v>
      </c>
      <c r="X143" s="302">
        <v>0</v>
      </c>
      <c r="Y143" s="302">
        <v>0</v>
      </c>
      <c r="Z143" s="111" t="s">
        <v>1016</v>
      </c>
      <c r="AA143" s="272"/>
    </row>
    <row r="144" spans="1:222" s="114" customFormat="1" ht="25.5" customHeight="1">
      <c r="C144" s="240"/>
      <c r="D144" s="82"/>
      <c r="E144" s="83"/>
      <c r="F144" s="84"/>
      <c r="G144" s="80"/>
      <c r="H144" s="115"/>
      <c r="J144" s="116"/>
      <c r="K144" s="109"/>
      <c r="L144" s="218"/>
      <c r="M144" s="218"/>
      <c r="N144" s="218"/>
      <c r="O144" s="233"/>
      <c r="P144" s="218"/>
      <c r="Q144" s="198" t="s">
        <v>827</v>
      </c>
      <c r="R144" s="311">
        <f>SUM(R143)</f>
        <v>26679540.300000001</v>
      </c>
      <c r="S144" s="311">
        <f t="shared" ref="S144:Y144" si="31">SUM(S143)</f>
        <v>0</v>
      </c>
      <c r="T144" s="311">
        <f t="shared" si="31"/>
        <v>0</v>
      </c>
      <c r="U144" s="311">
        <f t="shared" si="31"/>
        <v>0</v>
      </c>
      <c r="V144" s="313">
        <f>SUM(V143)</f>
        <v>26679540.300000001</v>
      </c>
      <c r="W144" s="311">
        <f t="shared" si="31"/>
        <v>0</v>
      </c>
      <c r="X144" s="311">
        <f t="shared" si="31"/>
        <v>0</v>
      </c>
      <c r="Y144" s="311">
        <f t="shared" si="31"/>
        <v>0</v>
      </c>
      <c r="Z144" s="106"/>
      <c r="AA144" s="271"/>
    </row>
    <row r="145" spans="1:35" s="114" customFormat="1" ht="10.5" customHeight="1">
      <c r="C145" s="240"/>
      <c r="D145" s="82"/>
      <c r="E145" s="83"/>
      <c r="F145" s="84"/>
      <c r="G145" s="80"/>
      <c r="H145" s="115"/>
      <c r="J145" s="116"/>
      <c r="K145" s="109"/>
      <c r="L145" s="218"/>
      <c r="M145" s="218"/>
      <c r="N145" s="218"/>
      <c r="O145" s="233"/>
      <c r="P145" s="218"/>
      <c r="Q145" s="198"/>
      <c r="R145" s="314"/>
      <c r="S145" s="314"/>
      <c r="T145" s="314"/>
      <c r="U145" s="314"/>
      <c r="V145" s="314"/>
      <c r="W145" s="314"/>
      <c r="X145" s="314"/>
      <c r="Y145" s="314"/>
      <c r="Z145" s="106"/>
      <c r="AA145" s="271"/>
    </row>
    <row r="146" spans="1:35" s="114" customFormat="1" ht="27" customHeight="1">
      <c r="C146" s="240"/>
      <c r="D146" s="82"/>
      <c r="E146" s="83"/>
      <c r="F146" s="84"/>
      <c r="G146" s="80"/>
      <c r="H146" s="115"/>
      <c r="J146" s="116"/>
      <c r="K146" s="109"/>
      <c r="L146" s="218"/>
      <c r="M146" s="218"/>
      <c r="N146" s="218"/>
      <c r="O146" s="233"/>
      <c r="P146" s="218"/>
      <c r="Q146" s="205" t="s">
        <v>828</v>
      </c>
      <c r="R146" s="315">
        <f t="shared" ref="R146:Y146" si="32">R144+R140+R71</f>
        <v>150998080</v>
      </c>
      <c r="S146" s="315">
        <f t="shared" si="32"/>
        <v>0</v>
      </c>
      <c r="T146" s="315">
        <f t="shared" si="32"/>
        <v>0</v>
      </c>
      <c r="U146" s="315">
        <f t="shared" si="32"/>
        <v>0</v>
      </c>
      <c r="V146" s="316">
        <f t="shared" si="32"/>
        <v>150998080</v>
      </c>
      <c r="W146" s="315">
        <f t="shared" si="32"/>
        <v>0</v>
      </c>
      <c r="X146" s="315">
        <f t="shared" si="32"/>
        <v>0</v>
      </c>
      <c r="Y146" s="315">
        <f t="shared" si="32"/>
        <v>0</v>
      </c>
      <c r="Z146" s="106"/>
      <c r="AA146" s="271"/>
    </row>
    <row r="147" spans="1:35" s="1" customFormat="1" ht="29.25" customHeight="1">
      <c r="C147" s="335"/>
      <c r="D147" s="336" t="s">
        <v>558</v>
      </c>
      <c r="E147" s="336"/>
      <c r="F147" s="336"/>
      <c r="G147" s="336"/>
      <c r="H147" s="337"/>
      <c r="I147" s="337"/>
      <c r="J147" s="338"/>
      <c r="K147" s="339"/>
      <c r="L147" s="340"/>
      <c r="M147" s="340"/>
      <c r="N147" s="340"/>
      <c r="O147" s="341"/>
      <c r="P147" s="340"/>
      <c r="Q147" s="340"/>
      <c r="R147" s="342"/>
      <c r="S147" s="342"/>
      <c r="T147" s="342"/>
      <c r="U147" s="342"/>
      <c r="V147" s="343"/>
      <c r="W147" s="342"/>
      <c r="X147" s="342"/>
      <c r="Y147" s="342"/>
      <c r="Z147" s="232"/>
      <c r="AA147" s="270"/>
      <c r="AB147" s="288" t="s">
        <v>1046</v>
      </c>
      <c r="AC147" s="288" t="s">
        <v>1047</v>
      </c>
      <c r="AD147" s="288" t="s">
        <v>1048</v>
      </c>
      <c r="AE147" s="430" t="s">
        <v>1049</v>
      </c>
      <c r="AF147" s="430"/>
      <c r="AG147" s="288" t="s">
        <v>1050</v>
      </c>
      <c r="AH147" s="288" t="s">
        <v>1093</v>
      </c>
    </row>
    <row r="148" spans="1:35" s="173" customFormat="1" ht="132" customHeight="1">
      <c r="A148" s="241"/>
      <c r="B148" s="241"/>
      <c r="C148" s="111">
        <v>1</v>
      </c>
      <c r="D148" s="118" t="s">
        <v>740</v>
      </c>
      <c r="E148" s="118">
        <v>2</v>
      </c>
      <c r="F148" s="119" t="s">
        <v>741</v>
      </c>
      <c r="G148" s="189" t="s">
        <v>49</v>
      </c>
      <c r="H148" s="119" t="s">
        <v>7</v>
      </c>
      <c r="I148" s="120" t="s">
        <v>742</v>
      </c>
      <c r="J148" s="123" t="s">
        <v>41</v>
      </c>
      <c r="K148" s="107" t="s">
        <v>32</v>
      </c>
      <c r="L148" s="199" t="s">
        <v>743</v>
      </c>
      <c r="M148" s="122" t="s">
        <v>33</v>
      </c>
      <c r="N148" s="122" t="s">
        <v>562</v>
      </c>
      <c r="O148" s="244" t="s">
        <v>1051</v>
      </c>
      <c r="P148" s="102" t="s">
        <v>1077</v>
      </c>
      <c r="Q148" s="231">
        <v>100</v>
      </c>
      <c r="R148" s="296">
        <f>SUM(S148:Y148)</f>
        <v>1880000</v>
      </c>
      <c r="S148" s="297">
        <v>0</v>
      </c>
      <c r="T148" s="309">
        <v>1880000</v>
      </c>
      <c r="U148" s="297">
        <v>0</v>
      </c>
      <c r="V148" s="295">
        <v>0</v>
      </c>
      <c r="W148" s="297">
        <v>0</v>
      </c>
      <c r="X148" s="297">
        <v>0</v>
      </c>
      <c r="Y148" s="297">
        <v>0</v>
      </c>
      <c r="Z148" s="111" t="s">
        <v>1026</v>
      </c>
      <c r="AA148" s="272"/>
      <c r="AB148" s="287">
        <f>AC148+AD148+AF148+AG148</f>
        <v>585.5</v>
      </c>
      <c r="AC148" s="287">
        <v>334.2</v>
      </c>
      <c r="AD148" s="287">
        <v>203.54</v>
      </c>
      <c r="AE148" s="286">
        <v>88.4</v>
      </c>
      <c r="AF148" s="287">
        <f>AE148*0.15</f>
        <v>13.26</v>
      </c>
      <c r="AG148" s="286">
        <v>34.5</v>
      </c>
      <c r="AH148" s="106">
        <v>3</v>
      </c>
      <c r="AI148" s="106"/>
    </row>
    <row r="149" spans="1:35" s="170" customFormat="1" ht="132" customHeight="1">
      <c r="A149" s="241"/>
      <c r="B149" s="241"/>
      <c r="C149" s="111">
        <v>2</v>
      </c>
      <c r="D149" s="118" t="s">
        <v>755</v>
      </c>
      <c r="E149" s="118">
        <v>2</v>
      </c>
      <c r="F149" s="119" t="s">
        <v>683</v>
      </c>
      <c r="G149" s="189" t="s">
        <v>49</v>
      </c>
      <c r="H149" s="119" t="s">
        <v>7</v>
      </c>
      <c r="I149" s="120" t="s">
        <v>756</v>
      </c>
      <c r="J149" s="190" t="s">
        <v>41</v>
      </c>
      <c r="K149" s="121" t="s">
        <v>32</v>
      </c>
      <c r="L149" s="112" t="s">
        <v>932</v>
      </c>
      <c r="M149" s="122" t="s">
        <v>33</v>
      </c>
      <c r="N149" s="122" t="s">
        <v>562</v>
      </c>
      <c r="O149" s="244" t="s">
        <v>1052</v>
      </c>
      <c r="P149" s="102" t="s">
        <v>1078</v>
      </c>
      <c r="Q149" s="237">
        <v>190</v>
      </c>
      <c r="R149" s="296">
        <f>SUM(S149:Y149)</f>
        <v>2219000</v>
      </c>
      <c r="S149" s="297">
        <v>0</v>
      </c>
      <c r="T149" s="309">
        <v>2219000</v>
      </c>
      <c r="U149" s="297">
        <v>0</v>
      </c>
      <c r="V149" s="295">
        <v>0</v>
      </c>
      <c r="W149" s="297">
        <v>0</v>
      </c>
      <c r="X149" s="297">
        <v>0</v>
      </c>
      <c r="Y149" s="297">
        <v>0</v>
      </c>
      <c r="Z149" s="111" t="s">
        <v>1027</v>
      </c>
      <c r="AA149" s="272"/>
      <c r="AB149" s="287">
        <f>AC149+AD149+AF149+AG149</f>
        <v>885.25499999999988</v>
      </c>
      <c r="AC149" s="287">
        <v>638.04999999999995</v>
      </c>
      <c r="AD149" s="287">
        <v>219.29</v>
      </c>
      <c r="AE149" s="286">
        <v>186.1</v>
      </c>
      <c r="AF149" s="287">
        <f>AE149*0.15</f>
        <v>27.914999999999999</v>
      </c>
      <c r="AG149" s="286">
        <v>0</v>
      </c>
      <c r="AH149" s="170">
        <v>3</v>
      </c>
    </row>
    <row r="150" spans="1:35" s="106" customFormat="1" ht="91.5" customHeight="1">
      <c r="A150" s="241" t="s">
        <v>565</v>
      </c>
      <c r="B150" s="241"/>
      <c r="C150" s="111">
        <v>3</v>
      </c>
      <c r="D150" s="105" t="s">
        <v>582</v>
      </c>
      <c r="E150" s="105">
        <v>2</v>
      </c>
      <c r="F150" s="102" t="s">
        <v>4</v>
      </c>
      <c r="G150" s="124" t="s">
        <v>113</v>
      </c>
      <c r="H150" s="102" t="s">
        <v>274</v>
      </c>
      <c r="I150" s="110" t="s">
        <v>564</v>
      </c>
      <c r="J150" s="123" t="s">
        <v>31</v>
      </c>
      <c r="K150" s="107" t="s">
        <v>32</v>
      </c>
      <c r="L150" s="199" t="s">
        <v>980</v>
      </c>
      <c r="M150" s="122" t="s">
        <v>33</v>
      </c>
      <c r="N150" s="122" t="s">
        <v>562</v>
      </c>
      <c r="O150" s="244" t="s">
        <v>1045</v>
      </c>
      <c r="P150" s="102" t="s">
        <v>1079</v>
      </c>
      <c r="Q150" s="231">
        <v>800</v>
      </c>
      <c r="R150" s="296">
        <f t="shared" ref="R150:R152" si="33">SUM(S150:Y150)</f>
        <v>2314000</v>
      </c>
      <c r="S150" s="297">
        <v>0</v>
      </c>
      <c r="T150" s="309">
        <v>2314000</v>
      </c>
      <c r="U150" s="297">
        <v>0</v>
      </c>
      <c r="V150" s="295">
        <v>0</v>
      </c>
      <c r="W150" s="297">
        <v>0</v>
      </c>
      <c r="X150" s="297">
        <v>0</v>
      </c>
      <c r="Y150" s="297">
        <v>0</v>
      </c>
      <c r="Z150" s="111" t="s">
        <v>1016</v>
      </c>
      <c r="AA150" s="272"/>
      <c r="AB150" s="287">
        <f t="shared" ref="AB150:AB156" si="34">AC150+AD150+AF150+AG150</f>
        <v>1490.491</v>
      </c>
      <c r="AC150" s="287">
        <v>1071</v>
      </c>
      <c r="AD150" s="287">
        <v>371.05</v>
      </c>
      <c r="AE150" s="286">
        <v>322.94</v>
      </c>
      <c r="AF150" s="287">
        <f t="shared" ref="AF150:AF156" si="35">AE150*0.15</f>
        <v>48.440999999999995</v>
      </c>
      <c r="AG150" s="286">
        <v>0</v>
      </c>
      <c r="AH150" s="106">
        <v>3</v>
      </c>
    </row>
    <row r="151" spans="1:35" s="106" customFormat="1" ht="91.5" customHeight="1">
      <c r="A151" s="241"/>
      <c r="B151" s="241"/>
      <c r="C151" s="111">
        <v>4</v>
      </c>
      <c r="D151" s="105" t="s">
        <v>586</v>
      </c>
      <c r="E151" s="105">
        <v>2</v>
      </c>
      <c r="F151" s="102" t="s">
        <v>3</v>
      </c>
      <c r="G151" s="124" t="s">
        <v>91</v>
      </c>
      <c r="H151" s="102" t="s">
        <v>256</v>
      </c>
      <c r="I151" s="112" t="s">
        <v>574</v>
      </c>
      <c r="J151" s="123" t="s">
        <v>31</v>
      </c>
      <c r="K151" s="107" t="s">
        <v>32</v>
      </c>
      <c r="L151" s="199" t="s">
        <v>575</v>
      </c>
      <c r="M151" s="122" t="s">
        <v>33</v>
      </c>
      <c r="N151" s="122" t="s">
        <v>562</v>
      </c>
      <c r="O151" s="244" t="s">
        <v>1053</v>
      </c>
      <c r="P151" s="102" t="s">
        <v>1080</v>
      </c>
      <c r="Q151" s="111">
        <v>200</v>
      </c>
      <c r="R151" s="296">
        <f t="shared" si="33"/>
        <v>2318000</v>
      </c>
      <c r="S151" s="297">
        <v>0</v>
      </c>
      <c r="T151" s="307">
        <v>2318000</v>
      </c>
      <c r="U151" s="297">
        <v>0</v>
      </c>
      <c r="V151" s="295">
        <v>0</v>
      </c>
      <c r="W151" s="297">
        <v>0</v>
      </c>
      <c r="X151" s="297">
        <v>0</v>
      </c>
      <c r="Y151" s="297">
        <v>0</v>
      </c>
      <c r="Z151" s="111" t="s">
        <v>1010</v>
      </c>
      <c r="AA151" s="272"/>
      <c r="AB151" s="287">
        <f t="shared" si="34"/>
        <v>1530</v>
      </c>
      <c r="AC151" s="287">
        <v>1000</v>
      </c>
      <c r="AD151" s="287">
        <v>300</v>
      </c>
      <c r="AE151" s="286">
        <v>200</v>
      </c>
      <c r="AF151" s="287">
        <f t="shared" si="35"/>
        <v>30</v>
      </c>
      <c r="AG151" s="286">
        <v>200</v>
      </c>
      <c r="AH151" s="106">
        <v>3</v>
      </c>
    </row>
    <row r="152" spans="1:35" s="106" customFormat="1" ht="91.5" customHeight="1">
      <c r="A152" s="241"/>
      <c r="B152" s="241"/>
      <c r="C152" s="111">
        <v>5</v>
      </c>
      <c r="D152" s="105" t="s">
        <v>587</v>
      </c>
      <c r="E152" s="105">
        <v>2</v>
      </c>
      <c r="F152" s="102" t="s">
        <v>8</v>
      </c>
      <c r="G152" s="124" t="s">
        <v>66</v>
      </c>
      <c r="H152" s="102" t="s">
        <v>234</v>
      </c>
      <c r="I152" s="110" t="s">
        <v>576</v>
      </c>
      <c r="J152" s="123" t="s">
        <v>31</v>
      </c>
      <c r="K152" s="107" t="s">
        <v>32</v>
      </c>
      <c r="L152" s="112" t="s">
        <v>979</v>
      </c>
      <c r="M152" s="111" t="s">
        <v>33</v>
      </c>
      <c r="N152" s="111" t="s">
        <v>562</v>
      </c>
      <c r="O152" s="244" t="s">
        <v>1054</v>
      </c>
      <c r="P152" s="102" t="s">
        <v>1081</v>
      </c>
      <c r="Q152" s="231">
        <v>100</v>
      </c>
      <c r="R152" s="296">
        <f t="shared" si="33"/>
        <v>2319100</v>
      </c>
      <c r="S152" s="297">
        <v>0</v>
      </c>
      <c r="T152" s="309">
        <v>2319100</v>
      </c>
      <c r="U152" s="302">
        <v>0</v>
      </c>
      <c r="V152" s="299">
        <v>0</v>
      </c>
      <c r="W152" s="302">
        <v>0</v>
      </c>
      <c r="X152" s="302">
        <v>0</v>
      </c>
      <c r="Y152" s="302">
        <v>0</v>
      </c>
      <c r="Z152" s="111" t="s">
        <v>1016</v>
      </c>
      <c r="AA152" s="272"/>
      <c r="AB152" s="287">
        <f t="shared" si="34"/>
        <v>1068.9000000000001</v>
      </c>
      <c r="AC152" s="287">
        <v>1038.9000000000001</v>
      </c>
      <c r="AD152" s="287">
        <v>0</v>
      </c>
      <c r="AE152" s="286">
        <v>200</v>
      </c>
      <c r="AF152" s="287">
        <f t="shared" si="35"/>
        <v>30</v>
      </c>
      <c r="AG152" s="286">
        <v>0</v>
      </c>
      <c r="AH152" s="106">
        <v>3</v>
      </c>
    </row>
    <row r="153" spans="1:35" s="106" customFormat="1" ht="91.5" customHeight="1">
      <c r="A153" s="241"/>
      <c r="B153" s="241"/>
      <c r="C153" s="111">
        <v>6</v>
      </c>
      <c r="D153" s="105" t="s">
        <v>589</v>
      </c>
      <c r="E153" s="105">
        <v>2</v>
      </c>
      <c r="F153" s="102" t="s">
        <v>4</v>
      </c>
      <c r="G153" s="124" t="s">
        <v>49</v>
      </c>
      <c r="H153" s="102" t="s">
        <v>7</v>
      </c>
      <c r="I153" s="112" t="s">
        <v>568</v>
      </c>
      <c r="J153" s="123" t="s">
        <v>41</v>
      </c>
      <c r="K153" s="107" t="s">
        <v>32</v>
      </c>
      <c r="L153" s="255" t="s">
        <v>569</v>
      </c>
      <c r="M153" s="111" t="s">
        <v>33</v>
      </c>
      <c r="N153" s="111" t="s">
        <v>562</v>
      </c>
      <c r="O153" s="244" t="s">
        <v>1055</v>
      </c>
      <c r="P153" s="102" t="s">
        <v>1082</v>
      </c>
      <c r="Q153" s="111">
        <v>150</v>
      </c>
      <c r="R153" s="296">
        <f>SUM(S153:Y153)</f>
        <v>1980000</v>
      </c>
      <c r="S153" s="297">
        <v>0</v>
      </c>
      <c r="T153" s="309">
        <v>1980000</v>
      </c>
      <c r="U153" s="302">
        <v>0</v>
      </c>
      <c r="V153" s="299">
        <v>0</v>
      </c>
      <c r="W153" s="302">
        <v>0</v>
      </c>
      <c r="X153" s="302">
        <v>0</v>
      </c>
      <c r="Y153" s="302">
        <v>0</v>
      </c>
      <c r="Z153" s="111" t="s">
        <v>1028</v>
      </c>
      <c r="AA153" s="272"/>
      <c r="AB153" s="287">
        <f t="shared" si="34"/>
        <v>1246.4475</v>
      </c>
      <c r="AC153" s="287">
        <v>1011.27</v>
      </c>
      <c r="AD153" s="287">
        <v>186.45</v>
      </c>
      <c r="AE153" s="286">
        <v>324.85000000000002</v>
      </c>
      <c r="AF153" s="287">
        <f t="shared" si="35"/>
        <v>48.727499999999999</v>
      </c>
      <c r="AG153" s="286">
        <v>0</v>
      </c>
      <c r="AH153" s="106">
        <v>3</v>
      </c>
    </row>
    <row r="154" spans="1:35" s="106" customFormat="1" ht="91.5" customHeight="1">
      <c r="C154" s="111">
        <v>7</v>
      </c>
      <c r="D154" s="105" t="s">
        <v>967</v>
      </c>
      <c r="E154" s="105">
        <v>2</v>
      </c>
      <c r="F154" s="102" t="s">
        <v>7</v>
      </c>
      <c r="G154" s="124" t="s">
        <v>49</v>
      </c>
      <c r="H154" s="102" t="s">
        <v>7</v>
      </c>
      <c r="I154" s="110" t="s">
        <v>874</v>
      </c>
      <c r="J154" s="123" t="s">
        <v>41</v>
      </c>
      <c r="K154" s="107" t="s">
        <v>32</v>
      </c>
      <c r="L154" s="112" t="s">
        <v>870</v>
      </c>
      <c r="M154" s="111" t="s">
        <v>33</v>
      </c>
      <c r="N154" s="111" t="s">
        <v>562</v>
      </c>
      <c r="O154" s="244" t="s">
        <v>1057</v>
      </c>
      <c r="P154" s="102" t="s">
        <v>1083</v>
      </c>
      <c r="Q154" s="111">
        <v>65</v>
      </c>
      <c r="R154" s="296">
        <f>SUM(S154:Y154)</f>
        <v>580000</v>
      </c>
      <c r="S154" s="297">
        <v>0</v>
      </c>
      <c r="T154" s="295">
        <v>580000</v>
      </c>
      <c r="U154" s="302">
        <v>0</v>
      </c>
      <c r="V154" s="299">
        <v>0</v>
      </c>
      <c r="W154" s="302">
        <v>0</v>
      </c>
      <c r="X154" s="302">
        <v>0</v>
      </c>
      <c r="Y154" s="302">
        <v>0</v>
      </c>
      <c r="Z154" s="111" t="s">
        <v>893</v>
      </c>
      <c r="AA154" s="272"/>
      <c r="AB154" s="287">
        <f t="shared" si="34"/>
        <v>427.61399999999998</v>
      </c>
      <c r="AC154" s="287">
        <v>321.86</v>
      </c>
      <c r="AD154" s="287">
        <v>91.96</v>
      </c>
      <c r="AE154" s="286">
        <v>91.96</v>
      </c>
      <c r="AF154" s="287">
        <f t="shared" si="35"/>
        <v>13.793999999999999</v>
      </c>
      <c r="AG154" s="286">
        <v>0</v>
      </c>
      <c r="AH154" s="106">
        <v>2</v>
      </c>
    </row>
    <row r="155" spans="1:35" s="106" customFormat="1" ht="91.5" customHeight="1">
      <c r="A155" s="241"/>
      <c r="B155" s="241"/>
      <c r="C155" s="111">
        <v>8</v>
      </c>
      <c r="D155" s="105" t="s">
        <v>968</v>
      </c>
      <c r="E155" s="105">
        <v>2</v>
      </c>
      <c r="F155" s="102" t="s">
        <v>636</v>
      </c>
      <c r="G155" s="124" t="s">
        <v>153</v>
      </c>
      <c r="H155" s="102" t="s">
        <v>16</v>
      </c>
      <c r="I155" s="112" t="s">
        <v>1094</v>
      </c>
      <c r="J155" s="123" t="s">
        <v>39</v>
      </c>
      <c r="K155" s="107" t="s">
        <v>32</v>
      </c>
      <c r="L155" s="255" t="s">
        <v>878</v>
      </c>
      <c r="M155" s="111" t="s">
        <v>33</v>
      </c>
      <c r="N155" s="111" t="s">
        <v>563</v>
      </c>
      <c r="O155" s="244" t="s">
        <v>1058</v>
      </c>
      <c r="P155" s="102" t="s">
        <v>1084</v>
      </c>
      <c r="Q155" s="111">
        <v>360</v>
      </c>
      <c r="R155" s="296">
        <f>SUM(S155:Y155)</f>
        <v>3500000</v>
      </c>
      <c r="S155" s="297">
        <v>0</v>
      </c>
      <c r="T155" s="309">
        <v>3500000</v>
      </c>
      <c r="U155" s="302">
        <v>0</v>
      </c>
      <c r="V155" s="299">
        <v>0</v>
      </c>
      <c r="W155" s="302">
        <v>0</v>
      </c>
      <c r="X155" s="302">
        <v>0</v>
      </c>
      <c r="Y155" s="302">
        <v>0</v>
      </c>
      <c r="Z155" s="111" t="s">
        <v>893</v>
      </c>
      <c r="AA155" s="272"/>
      <c r="AB155" s="287">
        <f t="shared" si="34"/>
        <v>1963.65</v>
      </c>
      <c r="AC155" s="287">
        <v>1893.65</v>
      </c>
      <c r="AD155" s="287">
        <v>0</v>
      </c>
      <c r="AE155" s="286">
        <v>0</v>
      </c>
      <c r="AF155" s="287">
        <f t="shared" si="35"/>
        <v>0</v>
      </c>
      <c r="AG155" s="286">
        <f>0.7*100</f>
        <v>70</v>
      </c>
      <c r="AH155" s="106">
        <v>4</v>
      </c>
    </row>
    <row r="156" spans="1:35" s="106" customFormat="1" ht="91.5" customHeight="1">
      <c r="A156" s="241"/>
      <c r="B156" s="241"/>
      <c r="C156" s="111">
        <v>9</v>
      </c>
      <c r="D156" s="105" t="s">
        <v>969</v>
      </c>
      <c r="E156" s="105">
        <v>2</v>
      </c>
      <c r="F156" s="102" t="s">
        <v>11</v>
      </c>
      <c r="G156" s="323" t="s">
        <v>73</v>
      </c>
      <c r="H156" s="102" t="s">
        <v>241</v>
      </c>
      <c r="I156" s="112" t="s">
        <v>981</v>
      </c>
      <c r="J156" s="123" t="s">
        <v>31</v>
      </c>
      <c r="K156" s="107" t="s">
        <v>32</v>
      </c>
      <c r="L156" s="255" t="s">
        <v>1061</v>
      </c>
      <c r="M156" s="111" t="s">
        <v>33</v>
      </c>
      <c r="N156" s="111" t="s">
        <v>562</v>
      </c>
      <c r="O156" s="244" t="s">
        <v>1059</v>
      </c>
      <c r="P156" s="102" t="s">
        <v>1085</v>
      </c>
      <c r="Q156" s="111">
        <v>150</v>
      </c>
      <c r="R156" s="296">
        <f>SUM(S156:Y156)</f>
        <v>871191</v>
      </c>
      <c r="S156" s="297">
        <v>0</v>
      </c>
      <c r="T156" s="309">
        <v>871191</v>
      </c>
      <c r="U156" s="302">
        <v>0</v>
      </c>
      <c r="V156" s="299">
        <v>0</v>
      </c>
      <c r="W156" s="302">
        <v>0</v>
      </c>
      <c r="X156" s="302">
        <v>0</v>
      </c>
      <c r="Y156" s="302">
        <v>0</v>
      </c>
      <c r="Z156" s="111" t="s">
        <v>893</v>
      </c>
      <c r="AA156" s="272"/>
      <c r="AB156" s="287">
        <f t="shared" si="34"/>
        <v>500</v>
      </c>
      <c r="AC156" s="287">
        <v>470</v>
      </c>
      <c r="AD156" s="287">
        <v>0</v>
      </c>
      <c r="AE156" s="286">
        <v>200</v>
      </c>
      <c r="AF156" s="287">
        <f t="shared" si="35"/>
        <v>30</v>
      </c>
      <c r="AG156" s="286">
        <v>0</v>
      </c>
      <c r="AH156" s="106">
        <v>2</v>
      </c>
    </row>
    <row r="157" spans="1:35" s="106" customFormat="1" ht="64.5" customHeight="1">
      <c r="A157" s="241"/>
      <c r="B157" s="241"/>
      <c r="C157" s="111">
        <v>10</v>
      </c>
      <c r="D157" s="105" t="s">
        <v>970</v>
      </c>
      <c r="E157" s="105">
        <v>2</v>
      </c>
      <c r="F157" s="102" t="s">
        <v>42</v>
      </c>
      <c r="G157" s="102" t="s">
        <v>42</v>
      </c>
      <c r="H157" s="102" t="s">
        <v>42</v>
      </c>
      <c r="I157" s="102" t="s">
        <v>42</v>
      </c>
      <c r="J157" s="123" t="s">
        <v>42</v>
      </c>
      <c r="K157" s="123" t="s">
        <v>42</v>
      </c>
      <c r="L157" s="255" t="s">
        <v>982</v>
      </c>
      <c r="M157" s="111" t="s">
        <v>42</v>
      </c>
      <c r="N157" s="111" t="s">
        <v>42</v>
      </c>
      <c r="O157" s="234" t="s">
        <v>42</v>
      </c>
      <c r="P157" s="234" t="s">
        <v>42</v>
      </c>
      <c r="Q157" s="234" t="s">
        <v>42</v>
      </c>
      <c r="R157" s="296">
        <f>SUM(S157:Y157)</f>
        <v>1523969</v>
      </c>
      <c r="S157" s="302">
        <v>0</v>
      </c>
      <c r="T157" s="301">
        <v>1523969</v>
      </c>
      <c r="U157" s="302">
        <v>0</v>
      </c>
      <c r="V157" s="299">
        <v>0</v>
      </c>
      <c r="W157" s="302">
        <v>0</v>
      </c>
      <c r="X157" s="302">
        <v>0</v>
      </c>
      <c r="Y157" s="302">
        <v>0</v>
      </c>
      <c r="Z157" s="111" t="s">
        <v>893</v>
      </c>
      <c r="AA157" s="272"/>
    </row>
    <row r="158" spans="1:35" s="106" customFormat="1" ht="29.25" customHeight="1">
      <c r="D158" s="128"/>
      <c r="E158" s="128"/>
      <c r="F158" s="126"/>
      <c r="G158" s="129"/>
      <c r="H158" s="126"/>
      <c r="I158" s="130"/>
      <c r="J158" s="131"/>
      <c r="K158" s="132"/>
      <c r="L158" s="221"/>
      <c r="M158" s="170"/>
      <c r="N158" s="170"/>
      <c r="O158" s="235"/>
      <c r="P158" s="170"/>
      <c r="Q158" s="222" t="s">
        <v>834</v>
      </c>
      <c r="R158" s="317">
        <f>SUM(R148:R157)</f>
        <v>19505260</v>
      </c>
      <c r="S158" s="317">
        <f t="shared" ref="S158:Y158" si="36">SUM(S148:S157)</f>
        <v>0</v>
      </c>
      <c r="T158" s="318">
        <f>SUM(T148:T157)</f>
        <v>19505260</v>
      </c>
      <c r="U158" s="317">
        <f t="shared" si="36"/>
        <v>0</v>
      </c>
      <c r="V158" s="317">
        <f t="shared" si="36"/>
        <v>0</v>
      </c>
      <c r="W158" s="317">
        <f t="shared" si="36"/>
        <v>0</v>
      </c>
      <c r="X158" s="317">
        <f t="shared" si="36"/>
        <v>0</v>
      </c>
      <c r="Y158" s="317">
        <f t="shared" si="36"/>
        <v>0</v>
      </c>
      <c r="AA158" s="272"/>
    </row>
    <row r="159" spans="1:35" s="106" customFormat="1" ht="27" customHeight="1">
      <c r="D159" s="156" t="s">
        <v>833</v>
      </c>
      <c r="E159" s="128"/>
      <c r="F159" s="126"/>
      <c r="G159" s="129"/>
      <c r="H159" s="126"/>
      <c r="I159" s="130"/>
      <c r="J159" s="131"/>
      <c r="K159" s="132"/>
      <c r="L159" s="221"/>
      <c r="M159" s="170"/>
      <c r="N159" s="170"/>
      <c r="O159" s="236"/>
      <c r="P159" s="223"/>
      <c r="Q159" s="223"/>
      <c r="R159" s="319"/>
      <c r="S159" s="319"/>
      <c r="T159" s="319"/>
      <c r="U159" s="319"/>
      <c r="V159" s="320"/>
      <c r="W159" s="319"/>
      <c r="X159" s="319"/>
      <c r="Y159" s="319"/>
      <c r="AA159" s="272"/>
    </row>
    <row r="160" spans="1:35" s="184" customFormat="1" ht="80.25" customHeight="1">
      <c r="A160" s="106" t="s">
        <v>785</v>
      </c>
      <c r="B160" s="106"/>
      <c r="C160" s="111">
        <v>1</v>
      </c>
      <c r="D160" s="105" t="s">
        <v>786</v>
      </c>
      <c r="E160" s="105">
        <v>2</v>
      </c>
      <c r="F160" s="102" t="s">
        <v>7</v>
      </c>
      <c r="G160" s="124" t="s">
        <v>49</v>
      </c>
      <c r="H160" s="102" t="s">
        <v>7</v>
      </c>
      <c r="I160" s="110" t="s">
        <v>7</v>
      </c>
      <c r="J160" s="123" t="s">
        <v>41</v>
      </c>
      <c r="K160" s="107" t="s">
        <v>32</v>
      </c>
      <c r="L160" s="112" t="s">
        <v>787</v>
      </c>
      <c r="M160" s="122" t="s">
        <v>33</v>
      </c>
      <c r="N160" s="122" t="s">
        <v>562</v>
      </c>
      <c r="O160" s="244" t="s">
        <v>1071</v>
      </c>
      <c r="P160" s="102" t="s">
        <v>1086</v>
      </c>
      <c r="Q160" s="237">
        <v>4000</v>
      </c>
      <c r="R160" s="296">
        <f>SUM(S160:Y160)</f>
        <v>500000</v>
      </c>
      <c r="S160" s="302">
        <v>0</v>
      </c>
      <c r="T160" s="297">
        <v>500000</v>
      </c>
      <c r="U160" s="302">
        <v>0</v>
      </c>
      <c r="V160" s="299">
        <v>0</v>
      </c>
      <c r="W160" s="302">
        <v>0</v>
      </c>
      <c r="X160" s="302">
        <v>0</v>
      </c>
      <c r="Y160" s="302">
        <v>0</v>
      </c>
      <c r="Z160" s="111" t="s">
        <v>1088</v>
      </c>
      <c r="AA160" s="272"/>
      <c r="AB160" s="106"/>
      <c r="AC160" s="106"/>
      <c r="AD160" s="106"/>
      <c r="AE160" s="106"/>
      <c r="AF160" s="106"/>
      <c r="AG160" s="106"/>
      <c r="AH160" s="106">
        <v>1</v>
      </c>
      <c r="AI160" s="106"/>
    </row>
    <row r="161" spans="1:35" s="184" customFormat="1" ht="80.25" customHeight="1">
      <c r="A161" s="106" t="s">
        <v>788</v>
      </c>
      <c r="B161" s="106"/>
      <c r="C161" s="111">
        <v>2</v>
      </c>
      <c r="D161" s="105" t="s">
        <v>789</v>
      </c>
      <c r="E161" s="105">
        <v>2</v>
      </c>
      <c r="F161" s="102" t="s">
        <v>7</v>
      </c>
      <c r="G161" s="124" t="s">
        <v>49</v>
      </c>
      <c r="H161" s="102" t="s">
        <v>7</v>
      </c>
      <c r="I161" s="110" t="s">
        <v>7</v>
      </c>
      <c r="J161" s="123" t="s">
        <v>41</v>
      </c>
      <c r="K161" s="107" t="s">
        <v>32</v>
      </c>
      <c r="L161" s="112" t="s">
        <v>790</v>
      </c>
      <c r="M161" s="122" t="s">
        <v>33</v>
      </c>
      <c r="N161" s="122" t="s">
        <v>562</v>
      </c>
      <c r="O161" s="244" t="s">
        <v>1070</v>
      </c>
      <c r="P161" s="102" t="s">
        <v>1086</v>
      </c>
      <c r="Q161" s="237">
        <v>3500</v>
      </c>
      <c r="R161" s="296">
        <f>SUM(S161:Y161)</f>
        <v>502360</v>
      </c>
      <c r="S161" s="302">
        <v>0</v>
      </c>
      <c r="T161" s="297">
        <v>502360</v>
      </c>
      <c r="U161" s="302">
        <v>0</v>
      </c>
      <c r="V161" s="299">
        <v>0</v>
      </c>
      <c r="W161" s="302">
        <v>0</v>
      </c>
      <c r="X161" s="302">
        <v>0</v>
      </c>
      <c r="Y161" s="302">
        <v>0</v>
      </c>
      <c r="Z161" s="111" t="s">
        <v>1089</v>
      </c>
      <c r="AA161" s="272"/>
      <c r="AB161" s="106"/>
      <c r="AC161" s="106"/>
      <c r="AD161" s="106"/>
      <c r="AE161" s="106"/>
      <c r="AF161" s="106"/>
      <c r="AG161" s="106"/>
      <c r="AH161" s="106">
        <v>1</v>
      </c>
      <c r="AI161" s="106"/>
    </row>
    <row r="162" spans="1:35" s="106" customFormat="1" ht="93" customHeight="1">
      <c r="C162" s="111">
        <v>3</v>
      </c>
      <c r="D162" s="105" t="s">
        <v>590</v>
      </c>
      <c r="E162" s="105">
        <v>2</v>
      </c>
      <c r="F162" s="102" t="s">
        <v>6</v>
      </c>
      <c r="G162" s="124" t="s">
        <v>75</v>
      </c>
      <c r="H162" s="102" t="s">
        <v>48</v>
      </c>
      <c r="I162" s="110" t="s">
        <v>985</v>
      </c>
      <c r="J162" s="123" t="s">
        <v>39</v>
      </c>
      <c r="K162" s="107" t="s">
        <v>32</v>
      </c>
      <c r="L162" s="199" t="s">
        <v>570</v>
      </c>
      <c r="M162" s="122" t="s">
        <v>33</v>
      </c>
      <c r="N162" s="122" t="s">
        <v>562</v>
      </c>
      <c r="O162" s="244" t="s">
        <v>1056</v>
      </c>
      <c r="P162" s="102" t="s">
        <v>1086</v>
      </c>
      <c r="Q162" s="111">
        <v>160</v>
      </c>
      <c r="R162" s="296">
        <f>SUM(S162:Y162)</f>
        <v>2015540</v>
      </c>
      <c r="S162" s="302">
        <v>0</v>
      </c>
      <c r="T162" s="309">
        <v>2015540</v>
      </c>
      <c r="U162" s="302">
        <v>0</v>
      </c>
      <c r="V162" s="299">
        <v>0</v>
      </c>
      <c r="W162" s="302">
        <v>0</v>
      </c>
      <c r="X162" s="302">
        <v>0</v>
      </c>
      <c r="Y162" s="302">
        <v>0</v>
      </c>
      <c r="Z162" s="111" t="s">
        <v>1042</v>
      </c>
      <c r="AA162" s="272"/>
      <c r="AH162" s="106">
        <v>2</v>
      </c>
    </row>
    <row r="163" spans="1:35" s="106" customFormat="1" ht="93" customHeight="1">
      <c r="C163" s="111">
        <v>4</v>
      </c>
      <c r="D163" s="105" t="s">
        <v>971</v>
      </c>
      <c r="E163" s="105">
        <v>2</v>
      </c>
      <c r="F163" s="102" t="s">
        <v>7</v>
      </c>
      <c r="G163" s="124" t="s">
        <v>49</v>
      </c>
      <c r="H163" s="102" t="s">
        <v>7</v>
      </c>
      <c r="I163" s="110" t="s">
        <v>7</v>
      </c>
      <c r="J163" s="123" t="s">
        <v>41</v>
      </c>
      <c r="K163" s="107" t="s">
        <v>32</v>
      </c>
      <c r="L163" s="199" t="s">
        <v>908</v>
      </c>
      <c r="M163" s="122" t="s">
        <v>33</v>
      </c>
      <c r="N163" s="122" t="s">
        <v>562</v>
      </c>
      <c r="O163" s="244" t="s">
        <v>1060</v>
      </c>
      <c r="P163" s="102" t="s">
        <v>1087</v>
      </c>
      <c r="Q163" s="111">
        <v>360</v>
      </c>
      <c r="R163" s="296">
        <f>SUM(S163:Y163)</f>
        <v>2050000</v>
      </c>
      <c r="S163" s="302">
        <v>0</v>
      </c>
      <c r="T163" s="309">
        <v>2050000</v>
      </c>
      <c r="U163" s="302">
        <v>0</v>
      </c>
      <c r="V163" s="299">
        <v>0</v>
      </c>
      <c r="W163" s="302">
        <v>0</v>
      </c>
      <c r="X163" s="302">
        <v>0</v>
      </c>
      <c r="Y163" s="302">
        <v>0</v>
      </c>
      <c r="Z163" s="111" t="s">
        <v>893</v>
      </c>
      <c r="AA163" s="272"/>
      <c r="AH163" s="106">
        <v>2</v>
      </c>
    </row>
    <row r="164" spans="1:35" s="106" customFormat="1" ht="29.25" customHeight="1">
      <c r="D164" s="128"/>
      <c r="E164" s="128"/>
      <c r="F164" s="126"/>
      <c r="G164" s="129"/>
      <c r="H164" s="126"/>
      <c r="I164" s="130"/>
      <c r="J164" s="131"/>
      <c r="K164" s="132"/>
      <c r="L164" s="221"/>
      <c r="M164" s="170"/>
      <c r="N164" s="170"/>
      <c r="O164" s="235"/>
      <c r="P164" s="170"/>
      <c r="Q164" s="222" t="s">
        <v>835</v>
      </c>
      <c r="R164" s="321">
        <f>SUM(R160:R163)</f>
        <v>5067900</v>
      </c>
      <c r="S164" s="321">
        <f t="shared" ref="S164:Y164" si="37">SUM(S160:S163)</f>
        <v>0</v>
      </c>
      <c r="T164" s="321">
        <f>SUM(T160:T163)</f>
        <v>5067900</v>
      </c>
      <c r="U164" s="321">
        <f t="shared" si="37"/>
        <v>0</v>
      </c>
      <c r="V164" s="321">
        <f t="shared" si="37"/>
        <v>0</v>
      </c>
      <c r="W164" s="321">
        <f t="shared" si="37"/>
        <v>0</v>
      </c>
      <c r="X164" s="321">
        <f t="shared" si="37"/>
        <v>0</v>
      </c>
      <c r="Y164" s="321">
        <f t="shared" si="37"/>
        <v>0</v>
      </c>
      <c r="AA164" s="272"/>
    </row>
    <row r="165" spans="1:35" s="81" customFormat="1" ht="25.5" customHeight="1">
      <c r="C165" s="240"/>
      <c r="D165" s="82"/>
      <c r="E165" s="83"/>
      <c r="F165" s="84"/>
      <c r="G165" s="80"/>
      <c r="H165" s="85"/>
      <c r="J165" s="86"/>
      <c r="K165" s="109"/>
      <c r="L165" s="218"/>
      <c r="M165" s="218"/>
      <c r="N165" s="218"/>
      <c r="O165" s="233"/>
      <c r="P165" s="218"/>
      <c r="Q165" s="198" t="s">
        <v>580</v>
      </c>
      <c r="R165" s="312">
        <f>R164+R158</f>
        <v>24573160</v>
      </c>
      <c r="S165" s="312">
        <f t="shared" ref="S165:Y165" si="38">S164+S158</f>
        <v>0</v>
      </c>
      <c r="T165" s="322">
        <f t="shared" si="38"/>
        <v>24573160</v>
      </c>
      <c r="U165" s="312">
        <f t="shared" si="38"/>
        <v>0</v>
      </c>
      <c r="V165" s="312">
        <f t="shared" si="38"/>
        <v>0</v>
      </c>
      <c r="W165" s="312">
        <f t="shared" si="38"/>
        <v>0</v>
      </c>
      <c r="X165" s="312">
        <f t="shared" si="38"/>
        <v>0</v>
      </c>
      <c r="Y165" s="312">
        <f t="shared" si="38"/>
        <v>0</v>
      </c>
      <c r="Z165" s="106"/>
      <c r="AA165" s="271"/>
    </row>
    <row r="166" spans="1:35" s="81" customFormat="1" ht="8.25" customHeight="1">
      <c r="C166" s="240"/>
      <c r="D166" s="82"/>
      <c r="E166" s="83"/>
      <c r="F166" s="84"/>
      <c r="G166" s="80"/>
      <c r="H166" s="85"/>
      <c r="J166" s="86"/>
      <c r="K166" s="109"/>
      <c r="L166" s="218"/>
      <c r="M166" s="218"/>
      <c r="N166" s="218"/>
      <c r="O166" s="233"/>
      <c r="P166" s="218"/>
      <c r="Q166" s="218"/>
      <c r="R166" s="218"/>
      <c r="S166" s="218"/>
      <c r="T166" s="218"/>
      <c r="U166" s="218"/>
      <c r="V166" s="220"/>
      <c r="W166" s="218"/>
      <c r="X166" s="218"/>
      <c r="Y166" s="218"/>
      <c r="Z166" s="106"/>
      <c r="AA166" s="271"/>
    </row>
    <row r="167" spans="1:35" hidden="1">
      <c r="Q167" s="206" t="s">
        <v>593</v>
      </c>
      <c r="R167" s="207">
        <v>24573160</v>
      </c>
      <c r="S167" s="208"/>
      <c r="T167" s="209"/>
    </row>
    <row r="168" spans="1:35" hidden="1">
      <c r="Q168" s="226" t="s">
        <v>595</v>
      </c>
      <c r="R168" s="207">
        <f>R167-R165</f>
        <v>0</v>
      </c>
      <c r="T168" s="228">
        <f>R168+T156</f>
        <v>871191</v>
      </c>
      <c r="Z168" s="242">
        <f>T114+R168</f>
        <v>0</v>
      </c>
    </row>
    <row r="169" spans="1:35" hidden="1">
      <c r="N169" s="227">
        <f>SUM(V112:V112)</f>
        <v>704268</v>
      </c>
      <c r="Q169" s="226" t="s">
        <v>596</v>
      </c>
      <c r="R169" s="207">
        <f>R167*0.2</f>
        <v>4914632</v>
      </c>
      <c r="S169" s="210">
        <v>0.2</v>
      </c>
      <c r="T169" s="211"/>
      <c r="U169" s="212"/>
      <c r="V169" s="213"/>
    </row>
    <row r="170" spans="1:35" hidden="1">
      <c r="Q170" s="224" t="s">
        <v>836</v>
      </c>
      <c r="R170" s="228">
        <f>R164-R169</f>
        <v>153268</v>
      </c>
      <c r="S170" s="229" t="s">
        <v>837</v>
      </c>
      <c r="T170" s="284">
        <f>R164/R165</f>
        <v>0.20623721165694603</v>
      </c>
    </row>
    <row r="171" spans="1:35" hidden="1">
      <c r="Q171" s="226" t="s">
        <v>597</v>
      </c>
      <c r="Z171" s="152">
        <f>4000000</f>
        <v>4000000</v>
      </c>
    </row>
    <row r="172" spans="1:35" hidden="1">
      <c r="Q172" s="226" t="s">
        <v>598</v>
      </c>
      <c r="Z172" s="152"/>
    </row>
    <row r="173" spans="1:35" hidden="1">
      <c r="Q173" s="226"/>
      <c r="R173" s="228">
        <f>RESUMEN!D43+RESUMEN!D34</f>
        <v>175571240</v>
      </c>
      <c r="Z173" s="152"/>
    </row>
    <row r="174" spans="1:35" hidden="1">
      <c r="Q174" s="226" t="s">
        <v>922</v>
      </c>
      <c r="R174" s="228">
        <f>R135+R128+R124+R123+R105+R102+R99+R98+R97+R96+R95+R94+R86+R85+R84+R83+R82+R81+R80+R77+R76+R66+R65+R38+R23+R21</f>
        <v>21687862</v>
      </c>
      <c r="S174" s="224">
        <f>R174/R173</f>
        <v>0.12352741827192198</v>
      </c>
      <c r="Z174" s="151">
        <f>Z171*1.16</f>
        <v>4640000</v>
      </c>
    </row>
    <row r="175" spans="1:35" ht="31.5" customHeight="1">
      <c r="C175" s="364"/>
      <c r="D175" s="365" t="s">
        <v>1043</v>
      </c>
      <c r="E175" s="366"/>
      <c r="F175" s="366"/>
      <c r="G175" s="366"/>
      <c r="H175" s="366"/>
      <c r="I175" s="366"/>
      <c r="J175" s="366"/>
      <c r="K175" s="367"/>
      <c r="L175" s="366"/>
      <c r="M175" s="366"/>
      <c r="N175" s="366"/>
      <c r="O175" s="368"/>
      <c r="P175" s="366"/>
      <c r="Q175" s="366"/>
      <c r="R175" s="366"/>
      <c r="S175" s="366"/>
      <c r="T175" s="366"/>
      <c r="U175" s="366"/>
      <c r="V175" s="369"/>
      <c r="W175" s="366"/>
      <c r="X175" s="366"/>
      <c r="Y175" s="366"/>
      <c r="Z175" s="282"/>
    </row>
    <row r="176" spans="1:35">
      <c r="D176" s="174" t="s">
        <v>1029</v>
      </c>
    </row>
    <row r="177" spans="1:222" s="243" customFormat="1" ht="84.95" customHeight="1">
      <c r="C177" s="281">
        <v>1</v>
      </c>
      <c r="D177" s="105" t="s">
        <v>605</v>
      </c>
      <c r="E177" s="105">
        <v>1</v>
      </c>
      <c r="F177" s="102" t="s">
        <v>606</v>
      </c>
      <c r="G177" s="124" t="s">
        <v>58</v>
      </c>
      <c r="H177" s="102" t="s">
        <v>226</v>
      </c>
      <c r="I177" s="102" t="s">
        <v>988</v>
      </c>
      <c r="J177" s="123" t="s">
        <v>39</v>
      </c>
      <c r="K177" s="187" t="s">
        <v>417</v>
      </c>
      <c r="L177" s="119" t="s">
        <v>607</v>
      </c>
      <c r="M177" s="105" t="s">
        <v>33</v>
      </c>
      <c r="N177" s="105" t="s">
        <v>562</v>
      </c>
      <c r="O177" s="244">
        <v>1</v>
      </c>
      <c r="P177" s="105" t="s">
        <v>36</v>
      </c>
      <c r="Q177" s="105">
        <v>500</v>
      </c>
      <c r="R177" s="246">
        <v>650000</v>
      </c>
      <c r="S177" s="247">
        <v>0</v>
      </c>
      <c r="T177" s="247">
        <v>0</v>
      </c>
      <c r="U177" s="247">
        <v>0</v>
      </c>
      <c r="V177" s="252">
        <v>650000</v>
      </c>
      <c r="W177" s="247">
        <v>0</v>
      </c>
      <c r="X177" s="247">
        <v>0</v>
      </c>
      <c r="Y177" s="247">
        <v>0</v>
      </c>
      <c r="Z177" s="111" t="s">
        <v>1007</v>
      </c>
    </row>
    <row r="178" spans="1:222" s="106" customFormat="1" ht="78.75" customHeight="1">
      <c r="C178" s="281">
        <v>2</v>
      </c>
      <c r="D178" s="105" t="s">
        <v>624</v>
      </c>
      <c r="E178" s="105">
        <v>1</v>
      </c>
      <c r="F178" s="102" t="s">
        <v>625</v>
      </c>
      <c r="G178" s="124" t="s">
        <v>49</v>
      </c>
      <c r="H178" s="102" t="s">
        <v>7</v>
      </c>
      <c r="I178" s="102" t="s">
        <v>626</v>
      </c>
      <c r="J178" s="123" t="s">
        <v>41</v>
      </c>
      <c r="K178" s="107" t="s">
        <v>522</v>
      </c>
      <c r="L178" s="199" t="s">
        <v>627</v>
      </c>
      <c r="M178" s="122" t="s">
        <v>33</v>
      </c>
      <c r="N178" s="122" t="s">
        <v>562</v>
      </c>
      <c r="O178" s="200">
        <v>1</v>
      </c>
      <c r="P178" s="122" t="s">
        <v>628</v>
      </c>
      <c r="Q178" s="122">
        <v>115</v>
      </c>
      <c r="R178" s="216">
        <f t="shared" ref="R178:R185" si="39">SUM(S178:Y178)</f>
        <v>650000</v>
      </c>
      <c r="S178" s="217">
        <v>0</v>
      </c>
      <c r="T178" s="217">
        <v>0</v>
      </c>
      <c r="U178" s="217">
        <v>0</v>
      </c>
      <c r="V178" s="230">
        <v>650000</v>
      </c>
      <c r="W178" s="217">
        <v>0</v>
      </c>
      <c r="X178" s="217">
        <v>0</v>
      </c>
      <c r="Y178" s="217">
        <v>0</v>
      </c>
      <c r="Z178" s="111" t="s">
        <v>1007</v>
      </c>
      <c r="AA178" s="272"/>
    </row>
    <row r="179" spans="1:222" s="106" customFormat="1" ht="78.75" customHeight="1">
      <c r="C179" s="281">
        <v>3</v>
      </c>
      <c r="D179" s="105" t="s">
        <v>629</v>
      </c>
      <c r="E179" s="105">
        <v>1</v>
      </c>
      <c r="F179" s="102" t="s">
        <v>625</v>
      </c>
      <c r="G179" s="124" t="s">
        <v>49</v>
      </c>
      <c r="H179" s="102" t="s">
        <v>7</v>
      </c>
      <c r="I179" s="102" t="s">
        <v>630</v>
      </c>
      <c r="J179" s="123" t="s">
        <v>41</v>
      </c>
      <c r="K179" s="107" t="s">
        <v>522</v>
      </c>
      <c r="L179" s="199" t="s">
        <v>631</v>
      </c>
      <c r="M179" s="122" t="s">
        <v>33</v>
      </c>
      <c r="N179" s="122" t="s">
        <v>562</v>
      </c>
      <c r="O179" s="200">
        <v>1</v>
      </c>
      <c r="P179" s="122" t="s">
        <v>628</v>
      </c>
      <c r="Q179" s="122">
        <v>115</v>
      </c>
      <c r="R179" s="216">
        <f t="shared" si="39"/>
        <v>700000</v>
      </c>
      <c r="S179" s="217">
        <v>0</v>
      </c>
      <c r="T179" s="217">
        <v>0</v>
      </c>
      <c r="U179" s="217">
        <v>0</v>
      </c>
      <c r="V179" s="230">
        <v>700000</v>
      </c>
      <c r="W179" s="217">
        <v>0</v>
      </c>
      <c r="X179" s="217">
        <v>0</v>
      </c>
      <c r="Y179" s="217">
        <v>0</v>
      </c>
      <c r="Z179" s="111" t="s">
        <v>1007</v>
      </c>
      <c r="AA179" s="272"/>
    </row>
    <row r="180" spans="1:222" s="170" customFormat="1" ht="146.25" customHeight="1">
      <c r="A180" s="106"/>
      <c r="B180" s="106"/>
      <c r="C180" s="281">
        <v>4</v>
      </c>
      <c r="D180" s="105" t="s">
        <v>658</v>
      </c>
      <c r="E180" s="118">
        <v>1</v>
      </c>
      <c r="F180" s="119" t="s">
        <v>7</v>
      </c>
      <c r="G180" s="189" t="s">
        <v>49</v>
      </c>
      <c r="H180" s="119" t="s">
        <v>7</v>
      </c>
      <c r="I180" s="119" t="s">
        <v>654</v>
      </c>
      <c r="J180" s="190" t="s">
        <v>41</v>
      </c>
      <c r="K180" s="121" t="s">
        <v>440</v>
      </c>
      <c r="L180" s="199" t="s">
        <v>659</v>
      </c>
      <c r="M180" s="122" t="s">
        <v>33</v>
      </c>
      <c r="N180" s="122" t="s">
        <v>562</v>
      </c>
      <c r="O180" s="200">
        <v>247</v>
      </c>
      <c r="P180" s="122" t="s">
        <v>577</v>
      </c>
      <c r="Q180" s="122">
        <v>240</v>
      </c>
      <c r="R180" s="216">
        <f t="shared" si="39"/>
        <v>1322325</v>
      </c>
      <c r="S180" s="217">
        <v>0</v>
      </c>
      <c r="T180" s="217">
        <v>0</v>
      </c>
      <c r="U180" s="217">
        <v>0</v>
      </c>
      <c r="V180" s="251">
        <v>1322325</v>
      </c>
      <c r="W180" s="217">
        <v>0</v>
      </c>
      <c r="X180" s="217">
        <v>0</v>
      </c>
      <c r="Y180" s="217">
        <v>0</v>
      </c>
      <c r="Z180" s="111" t="s">
        <v>1007</v>
      </c>
      <c r="AA180" s="272"/>
    </row>
    <row r="181" spans="1:222" s="170" customFormat="1" ht="92.25" customHeight="1">
      <c r="A181" s="106"/>
      <c r="B181" s="106"/>
      <c r="C181" s="281">
        <v>5</v>
      </c>
      <c r="D181" s="105" t="s">
        <v>689</v>
      </c>
      <c r="E181" s="118">
        <v>1</v>
      </c>
      <c r="F181" s="119" t="s">
        <v>606</v>
      </c>
      <c r="G181" s="189" t="s">
        <v>156</v>
      </c>
      <c r="H181" s="119" t="s">
        <v>311</v>
      </c>
      <c r="I181" s="119" t="s">
        <v>690</v>
      </c>
      <c r="J181" s="190" t="s">
        <v>31</v>
      </c>
      <c r="K181" s="121" t="s">
        <v>440</v>
      </c>
      <c r="L181" s="199" t="s">
        <v>691</v>
      </c>
      <c r="M181" s="122" t="s">
        <v>33</v>
      </c>
      <c r="N181" s="122" t="s">
        <v>562</v>
      </c>
      <c r="O181" s="200">
        <v>2</v>
      </c>
      <c r="P181" s="122" t="s">
        <v>692</v>
      </c>
      <c r="Q181" s="187">
        <v>70</v>
      </c>
      <c r="R181" s="216">
        <f t="shared" si="39"/>
        <v>250000</v>
      </c>
      <c r="S181" s="217">
        <v>0</v>
      </c>
      <c r="T181" s="217">
        <v>0</v>
      </c>
      <c r="U181" s="217">
        <v>0</v>
      </c>
      <c r="V181" s="239">
        <v>250000</v>
      </c>
      <c r="W181" s="217">
        <v>0</v>
      </c>
      <c r="X181" s="217">
        <v>0</v>
      </c>
      <c r="Y181" s="217">
        <v>0</v>
      </c>
      <c r="Z181" s="111" t="s">
        <v>1007</v>
      </c>
      <c r="AA181" s="272"/>
    </row>
    <row r="182" spans="1:222" s="169" customFormat="1" ht="110.25" customHeight="1">
      <c r="A182" s="241"/>
      <c r="B182" s="241"/>
      <c r="C182" s="281">
        <v>6</v>
      </c>
      <c r="D182" s="105" t="s">
        <v>734</v>
      </c>
      <c r="E182" s="105">
        <v>2</v>
      </c>
      <c r="F182" s="102" t="s">
        <v>7</v>
      </c>
      <c r="G182" s="124" t="s">
        <v>49</v>
      </c>
      <c r="H182" s="102" t="s">
        <v>7</v>
      </c>
      <c r="I182" s="110" t="s">
        <v>654</v>
      </c>
      <c r="J182" s="123" t="s">
        <v>41</v>
      </c>
      <c r="K182" s="107" t="s">
        <v>32</v>
      </c>
      <c r="L182" s="199" t="s">
        <v>895</v>
      </c>
      <c r="M182" s="122" t="s">
        <v>33</v>
      </c>
      <c r="N182" s="122" t="s">
        <v>562</v>
      </c>
      <c r="O182" s="202">
        <v>834</v>
      </c>
      <c r="P182" s="122" t="s">
        <v>577</v>
      </c>
      <c r="Q182" s="187">
        <v>540</v>
      </c>
      <c r="R182" s="216">
        <f t="shared" si="39"/>
        <v>2319200</v>
      </c>
      <c r="S182" s="217">
        <v>0</v>
      </c>
      <c r="T182" s="217">
        <v>0</v>
      </c>
      <c r="U182" s="217">
        <v>0</v>
      </c>
      <c r="V182" s="239">
        <v>2319200</v>
      </c>
      <c r="W182" s="217">
        <v>0</v>
      </c>
      <c r="X182" s="217">
        <v>0</v>
      </c>
      <c r="Y182" s="217">
        <v>0</v>
      </c>
      <c r="Z182" s="111" t="s">
        <v>1007</v>
      </c>
      <c r="AA182" s="272"/>
    </row>
    <row r="183" spans="1:222" s="106" customFormat="1" ht="118.5" customHeight="1">
      <c r="A183" s="241"/>
      <c r="B183" s="241"/>
      <c r="C183" s="281">
        <v>7</v>
      </c>
      <c r="D183" s="105" t="s">
        <v>736</v>
      </c>
      <c r="E183" s="105">
        <v>2</v>
      </c>
      <c r="F183" s="102" t="s">
        <v>7</v>
      </c>
      <c r="G183" s="124" t="s">
        <v>49</v>
      </c>
      <c r="H183" s="102" t="s">
        <v>7</v>
      </c>
      <c r="I183" s="110" t="s">
        <v>654</v>
      </c>
      <c r="J183" s="123" t="s">
        <v>41</v>
      </c>
      <c r="K183" s="107" t="s">
        <v>32</v>
      </c>
      <c r="L183" s="199" t="s">
        <v>737</v>
      </c>
      <c r="M183" s="122" t="s">
        <v>33</v>
      </c>
      <c r="N183" s="122" t="s">
        <v>562</v>
      </c>
      <c r="O183" s="200">
        <v>1056</v>
      </c>
      <c r="P183" s="122" t="s">
        <v>577</v>
      </c>
      <c r="Q183" s="187">
        <v>185</v>
      </c>
      <c r="R183" s="216">
        <f t="shared" si="39"/>
        <v>2317650</v>
      </c>
      <c r="S183" s="217">
        <v>0</v>
      </c>
      <c r="T183" s="217">
        <v>0</v>
      </c>
      <c r="U183" s="217">
        <v>0</v>
      </c>
      <c r="V183" s="239">
        <v>2317650</v>
      </c>
      <c r="W183" s="217">
        <v>0</v>
      </c>
      <c r="X183" s="217">
        <v>0</v>
      </c>
      <c r="Y183" s="217">
        <v>0</v>
      </c>
      <c r="Z183" s="111" t="s">
        <v>1007</v>
      </c>
      <c r="AA183" s="272"/>
    </row>
    <row r="184" spans="1:222" s="169" customFormat="1" ht="104.25" customHeight="1">
      <c r="A184" s="106"/>
      <c r="B184" s="106"/>
      <c r="C184" s="281">
        <v>8</v>
      </c>
      <c r="D184" s="105" t="s">
        <v>793</v>
      </c>
      <c r="E184" s="105">
        <v>2</v>
      </c>
      <c r="F184" s="102" t="s">
        <v>776</v>
      </c>
      <c r="G184" s="124" t="s">
        <v>98</v>
      </c>
      <c r="H184" s="102" t="s">
        <v>15</v>
      </c>
      <c r="I184" s="110" t="s">
        <v>15</v>
      </c>
      <c r="J184" s="123" t="s">
        <v>39</v>
      </c>
      <c r="K184" s="107" t="s">
        <v>32</v>
      </c>
      <c r="L184" s="199" t="s">
        <v>794</v>
      </c>
      <c r="M184" s="122" t="s">
        <v>33</v>
      </c>
      <c r="N184" s="122" t="s">
        <v>562</v>
      </c>
      <c r="O184" s="200">
        <v>1</v>
      </c>
      <c r="P184" s="187" t="s">
        <v>36</v>
      </c>
      <c r="Q184" s="201">
        <v>1000</v>
      </c>
      <c r="R184" s="216">
        <f t="shared" si="39"/>
        <v>2313473.11</v>
      </c>
      <c r="S184" s="217">
        <v>0</v>
      </c>
      <c r="T184" s="217">
        <v>0</v>
      </c>
      <c r="U184" s="217">
        <v>0</v>
      </c>
      <c r="V184" s="239">
        <v>2313473.11</v>
      </c>
      <c r="W184" s="217">
        <v>0</v>
      </c>
      <c r="X184" s="217">
        <v>0</v>
      </c>
      <c r="Y184" s="217">
        <v>0</v>
      </c>
      <c r="Z184" s="111" t="s">
        <v>1007</v>
      </c>
      <c r="AA184" s="272"/>
    </row>
    <row r="185" spans="1:222" s="127" customFormat="1" ht="142.5" customHeight="1">
      <c r="A185" s="126"/>
      <c r="B185" s="126"/>
      <c r="C185" s="281">
        <v>9</v>
      </c>
      <c r="D185" s="105" t="s">
        <v>813</v>
      </c>
      <c r="E185" s="105">
        <v>2</v>
      </c>
      <c r="F185" s="124" t="s">
        <v>42</v>
      </c>
      <c r="G185" s="124" t="s">
        <v>42</v>
      </c>
      <c r="H185" s="125" t="s">
        <v>42</v>
      </c>
      <c r="I185" s="102" t="s">
        <v>625</v>
      </c>
      <c r="J185" s="124" t="s">
        <v>42</v>
      </c>
      <c r="K185" s="124" t="s">
        <v>814</v>
      </c>
      <c r="L185" s="199" t="s">
        <v>815</v>
      </c>
      <c r="M185" s="122" t="s">
        <v>33</v>
      </c>
      <c r="N185" s="122" t="s">
        <v>562</v>
      </c>
      <c r="O185" s="200" t="s">
        <v>42</v>
      </c>
      <c r="P185" s="122" t="s">
        <v>42</v>
      </c>
      <c r="Q185" s="122" t="s">
        <v>42</v>
      </c>
      <c r="R185" s="216">
        <f t="shared" si="39"/>
        <v>2319800</v>
      </c>
      <c r="S185" s="217">
        <v>0</v>
      </c>
      <c r="T185" s="217">
        <v>0</v>
      </c>
      <c r="U185" s="217">
        <v>0</v>
      </c>
      <c r="V185" s="239">
        <v>2319800</v>
      </c>
      <c r="W185" s="217">
        <v>0</v>
      </c>
      <c r="X185" s="217">
        <v>0</v>
      </c>
      <c r="Y185" s="217">
        <v>0</v>
      </c>
      <c r="Z185" s="111" t="s">
        <v>1007</v>
      </c>
      <c r="AA185" s="275"/>
      <c r="AB185" s="126"/>
      <c r="AC185" s="126"/>
      <c r="AD185" s="126"/>
      <c r="AE185" s="126"/>
      <c r="AF185" s="126"/>
      <c r="AG185" s="126"/>
      <c r="AH185" s="126"/>
      <c r="AI185" s="126"/>
      <c r="AJ185" s="126"/>
      <c r="AK185" s="126"/>
      <c r="AL185" s="126"/>
      <c r="AM185" s="126"/>
      <c r="AN185" s="126"/>
      <c r="AO185" s="126"/>
      <c r="AP185" s="126"/>
      <c r="AQ185" s="126"/>
      <c r="AR185" s="126"/>
      <c r="AS185" s="126"/>
      <c r="AT185" s="126"/>
      <c r="AU185" s="126"/>
      <c r="AV185" s="126"/>
      <c r="AW185" s="126"/>
      <c r="AX185" s="126"/>
      <c r="AY185" s="126"/>
      <c r="AZ185" s="126"/>
      <c r="BA185" s="126"/>
      <c r="BB185" s="126"/>
      <c r="BC185" s="126"/>
      <c r="BD185" s="126"/>
      <c r="BE185" s="126"/>
      <c r="BF185" s="126"/>
      <c r="BG185" s="126"/>
      <c r="BH185" s="126"/>
      <c r="BI185" s="126"/>
      <c r="BJ185" s="126"/>
      <c r="BK185" s="126"/>
      <c r="BL185" s="126"/>
      <c r="BM185" s="126"/>
      <c r="BN185" s="126"/>
      <c r="BO185" s="126"/>
      <c r="BP185" s="126"/>
      <c r="BQ185" s="126"/>
      <c r="BR185" s="126"/>
      <c r="BS185" s="126"/>
      <c r="BT185" s="126"/>
      <c r="BU185" s="126"/>
      <c r="BV185" s="126"/>
      <c r="BW185" s="126"/>
      <c r="BX185" s="126"/>
      <c r="BY185" s="126"/>
      <c r="BZ185" s="126"/>
      <c r="CA185" s="126"/>
      <c r="CB185" s="126"/>
      <c r="CC185" s="126"/>
      <c r="CD185" s="126"/>
      <c r="CE185" s="126"/>
      <c r="CF185" s="126"/>
      <c r="CG185" s="126"/>
      <c r="CH185" s="126"/>
      <c r="CI185" s="126"/>
      <c r="CJ185" s="126"/>
      <c r="CK185" s="126"/>
      <c r="CL185" s="126"/>
      <c r="CM185" s="126"/>
      <c r="CN185" s="126"/>
      <c r="CO185" s="126"/>
      <c r="CP185" s="126"/>
      <c r="CQ185" s="126"/>
      <c r="CR185" s="126"/>
      <c r="CS185" s="126"/>
      <c r="CT185" s="126"/>
      <c r="CU185" s="126"/>
      <c r="CV185" s="126"/>
      <c r="CW185" s="126"/>
      <c r="CX185" s="126"/>
      <c r="CY185" s="126"/>
      <c r="CZ185" s="126"/>
      <c r="DA185" s="126"/>
      <c r="DB185" s="126"/>
      <c r="DC185" s="126"/>
      <c r="DD185" s="126"/>
      <c r="DE185" s="126"/>
      <c r="DF185" s="126"/>
      <c r="DG185" s="126"/>
      <c r="DH185" s="126"/>
      <c r="DI185" s="126"/>
      <c r="DJ185" s="126"/>
      <c r="DK185" s="126"/>
      <c r="DL185" s="126"/>
      <c r="DM185" s="126"/>
      <c r="DN185" s="126"/>
      <c r="DO185" s="126"/>
      <c r="DP185" s="126"/>
      <c r="DQ185" s="126"/>
      <c r="DR185" s="126"/>
      <c r="DS185" s="126"/>
      <c r="DT185" s="126"/>
      <c r="DU185" s="126"/>
      <c r="DV185" s="126"/>
      <c r="DW185" s="126"/>
      <c r="DX185" s="126"/>
      <c r="DY185" s="126"/>
      <c r="DZ185" s="126"/>
      <c r="EA185" s="126"/>
      <c r="EB185" s="126"/>
      <c r="EC185" s="126"/>
      <c r="ED185" s="126"/>
      <c r="EE185" s="126"/>
      <c r="EF185" s="126"/>
      <c r="EG185" s="126"/>
      <c r="EH185" s="126"/>
      <c r="EI185" s="126"/>
      <c r="EJ185" s="126"/>
      <c r="EK185" s="126"/>
      <c r="EL185" s="126"/>
      <c r="EM185" s="126"/>
      <c r="EN185" s="126"/>
      <c r="EO185" s="126"/>
      <c r="EP185" s="126"/>
      <c r="EQ185" s="126"/>
      <c r="ER185" s="126"/>
      <c r="ES185" s="126"/>
      <c r="ET185" s="126"/>
      <c r="EU185" s="126"/>
      <c r="EV185" s="126"/>
      <c r="EW185" s="126"/>
      <c r="EX185" s="126"/>
      <c r="EY185" s="126"/>
      <c r="EZ185" s="126"/>
      <c r="FA185" s="126"/>
      <c r="FB185" s="126"/>
      <c r="FC185" s="126"/>
      <c r="FD185" s="126"/>
      <c r="FE185" s="126"/>
      <c r="FF185" s="126"/>
      <c r="FG185" s="126"/>
      <c r="FH185" s="126"/>
      <c r="FI185" s="126"/>
      <c r="FJ185" s="126"/>
      <c r="FK185" s="126"/>
      <c r="FL185" s="126"/>
      <c r="FM185" s="126"/>
      <c r="FN185" s="126"/>
      <c r="FO185" s="126"/>
      <c r="FP185" s="126"/>
      <c r="FQ185" s="126"/>
      <c r="FR185" s="126"/>
      <c r="FS185" s="126"/>
      <c r="FT185" s="126"/>
      <c r="FU185" s="126"/>
      <c r="FV185" s="126"/>
      <c r="FW185" s="126"/>
      <c r="FX185" s="126"/>
      <c r="FY185" s="126"/>
      <c r="FZ185" s="126"/>
      <c r="GA185" s="126"/>
      <c r="GB185" s="126"/>
      <c r="GC185" s="126"/>
      <c r="GD185" s="126"/>
      <c r="GE185" s="126"/>
      <c r="GF185" s="126"/>
      <c r="GG185" s="126"/>
      <c r="GH185" s="126"/>
      <c r="GI185" s="126"/>
      <c r="GJ185" s="126"/>
      <c r="GK185" s="126"/>
      <c r="GL185" s="126"/>
      <c r="GM185" s="126"/>
      <c r="GN185" s="126"/>
      <c r="GO185" s="126"/>
      <c r="GP185" s="126"/>
      <c r="GQ185" s="126"/>
      <c r="GR185" s="126"/>
      <c r="GS185" s="126"/>
      <c r="GT185" s="126"/>
      <c r="GU185" s="126"/>
      <c r="GV185" s="126"/>
      <c r="GW185" s="126"/>
      <c r="GX185" s="126"/>
      <c r="GY185" s="126"/>
      <c r="GZ185" s="126"/>
      <c r="HA185" s="126"/>
      <c r="HB185" s="126"/>
      <c r="HC185" s="126"/>
      <c r="HD185" s="126"/>
      <c r="HE185" s="126"/>
      <c r="HF185" s="126"/>
      <c r="HG185" s="126"/>
      <c r="HH185" s="126"/>
      <c r="HI185" s="126"/>
      <c r="HJ185" s="126"/>
      <c r="HK185" s="126"/>
      <c r="HL185" s="126"/>
      <c r="HM185" s="126"/>
      <c r="HN185" s="126"/>
    </row>
    <row r="186" spans="1:222">
      <c r="D186" s="174" t="s">
        <v>901</v>
      </c>
    </row>
    <row r="187" spans="1:222" s="106" customFormat="1" ht="84" customHeight="1">
      <c r="C187" s="111">
        <v>1</v>
      </c>
      <c r="D187" s="105" t="s">
        <v>583</v>
      </c>
      <c r="E187" s="105">
        <v>2</v>
      </c>
      <c r="F187" s="102" t="s">
        <v>1</v>
      </c>
      <c r="G187" s="124" t="s">
        <v>116</v>
      </c>
      <c r="H187" s="102" t="s">
        <v>277</v>
      </c>
      <c r="I187" s="110" t="s">
        <v>572</v>
      </c>
      <c r="J187" s="123" t="s">
        <v>39</v>
      </c>
      <c r="K187" s="107" t="s">
        <v>32</v>
      </c>
      <c r="L187" s="112" t="s">
        <v>573</v>
      </c>
      <c r="M187" s="111" t="s">
        <v>33</v>
      </c>
      <c r="N187" s="111" t="s">
        <v>562</v>
      </c>
      <c r="O187" s="234">
        <v>735</v>
      </c>
      <c r="P187" s="111" t="s">
        <v>577</v>
      </c>
      <c r="Q187" s="231">
        <v>100</v>
      </c>
      <c r="R187" s="253">
        <f>SUM(S187:Y187)</f>
        <v>2317400</v>
      </c>
      <c r="S187" s="238">
        <v>0</v>
      </c>
      <c r="T187" s="254">
        <v>2317400</v>
      </c>
      <c r="U187" s="238">
        <v>0</v>
      </c>
      <c r="V187" s="230">
        <v>0</v>
      </c>
      <c r="W187" s="238">
        <v>0</v>
      </c>
      <c r="X187" s="238">
        <v>0</v>
      </c>
      <c r="Y187" s="238">
        <v>0</v>
      </c>
      <c r="Z187" s="111" t="s">
        <v>1007</v>
      </c>
      <c r="AA187" s="272"/>
    </row>
    <row r="188" spans="1:222" s="106" customFormat="1" ht="84" customHeight="1">
      <c r="A188" s="241"/>
      <c r="B188" s="241"/>
      <c r="C188" s="111">
        <v>2</v>
      </c>
      <c r="D188" s="105" t="s">
        <v>588</v>
      </c>
      <c r="E188" s="105">
        <v>2</v>
      </c>
      <c r="F188" s="102" t="s">
        <v>11</v>
      </c>
      <c r="G188" s="124" t="s">
        <v>182</v>
      </c>
      <c r="H188" s="102" t="s">
        <v>337</v>
      </c>
      <c r="I188" s="110" t="s">
        <v>585</v>
      </c>
      <c r="J188" s="123" t="s">
        <v>31</v>
      </c>
      <c r="K188" s="107" t="s">
        <v>32</v>
      </c>
      <c r="L188" s="112" t="s">
        <v>584</v>
      </c>
      <c r="M188" s="111" t="s">
        <v>33</v>
      </c>
      <c r="N188" s="111" t="s">
        <v>562</v>
      </c>
      <c r="O188" s="234">
        <v>800</v>
      </c>
      <c r="P188" s="111" t="s">
        <v>577</v>
      </c>
      <c r="Q188" s="231">
        <v>300</v>
      </c>
      <c r="R188" s="253">
        <f>SUM(S188:Y188)</f>
        <v>2319900</v>
      </c>
      <c r="S188" s="238">
        <v>0</v>
      </c>
      <c r="T188" s="239">
        <v>2319900</v>
      </c>
      <c r="U188" s="238">
        <v>0</v>
      </c>
      <c r="V188" s="230">
        <v>0</v>
      </c>
      <c r="W188" s="238">
        <v>0</v>
      </c>
      <c r="X188" s="238">
        <v>0</v>
      </c>
      <c r="Y188" s="238">
        <v>0</v>
      </c>
      <c r="Z188" s="111" t="s">
        <v>1007</v>
      </c>
      <c r="AA188" s="272"/>
    </row>
    <row r="189" spans="1:222" s="106" customFormat="1" ht="84" customHeight="1">
      <c r="C189" s="111">
        <v>3</v>
      </c>
      <c r="D189" s="105" t="s">
        <v>591</v>
      </c>
      <c r="E189" s="105">
        <v>2</v>
      </c>
      <c r="F189" s="102" t="s">
        <v>7</v>
      </c>
      <c r="G189" s="124" t="s">
        <v>49</v>
      </c>
      <c r="H189" s="102" t="s">
        <v>7</v>
      </c>
      <c r="I189" s="110" t="s">
        <v>567</v>
      </c>
      <c r="J189" s="123" t="s">
        <v>41</v>
      </c>
      <c r="K189" s="107" t="s">
        <v>32</v>
      </c>
      <c r="L189" s="112" t="s">
        <v>571</v>
      </c>
      <c r="M189" s="111" t="s">
        <v>33</v>
      </c>
      <c r="N189" s="111" t="s">
        <v>563</v>
      </c>
      <c r="O189" s="234">
        <v>1</v>
      </c>
      <c r="P189" s="231" t="s">
        <v>36</v>
      </c>
      <c r="Q189" s="237">
        <v>26000</v>
      </c>
      <c r="R189" s="253">
        <f>SUM(S189:Y189)</f>
        <v>4639300</v>
      </c>
      <c r="S189" s="238">
        <v>0</v>
      </c>
      <c r="T189" s="239">
        <v>4639300</v>
      </c>
      <c r="U189" s="238">
        <v>0</v>
      </c>
      <c r="V189" s="230">
        <v>0</v>
      </c>
      <c r="W189" s="238">
        <v>0</v>
      </c>
      <c r="X189" s="238">
        <v>0</v>
      </c>
      <c r="Y189" s="238">
        <v>0</v>
      </c>
      <c r="Z189" s="111" t="s">
        <v>1007</v>
      </c>
      <c r="AA189" s="272"/>
    </row>
    <row r="192" spans="1:222" ht="28.5" customHeight="1"/>
    <row r="224" spans="4:4">
      <c r="D224" t="s">
        <v>884</v>
      </c>
    </row>
    <row r="225" spans="4:27" s="106" customFormat="1" ht="65.25" customHeight="1">
      <c r="D225" s="113" t="s">
        <v>599</v>
      </c>
      <c r="E225" s="105">
        <v>2</v>
      </c>
      <c r="F225" s="102" t="s">
        <v>641</v>
      </c>
      <c r="G225" s="124" t="s">
        <v>49</v>
      </c>
      <c r="H225" s="102" t="s">
        <v>7</v>
      </c>
      <c r="I225" s="110" t="s">
        <v>873</v>
      </c>
      <c r="J225" s="104" t="s">
        <v>41</v>
      </c>
      <c r="K225" s="107" t="s">
        <v>32</v>
      </c>
      <c r="L225" s="199" t="s">
        <v>869</v>
      </c>
      <c r="M225" s="122" t="s">
        <v>652</v>
      </c>
      <c r="N225" s="122" t="s">
        <v>42</v>
      </c>
      <c r="O225" s="200">
        <v>735</v>
      </c>
      <c r="P225" s="122" t="s">
        <v>577</v>
      </c>
      <c r="Q225" s="122">
        <v>60</v>
      </c>
      <c r="R225" s="214">
        <f>SUM(S225:Y225)</f>
        <v>513000</v>
      </c>
      <c r="S225" s="217">
        <v>0</v>
      </c>
      <c r="T225" s="217">
        <v>0</v>
      </c>
      <c r="U225" s="217">
        <v>0</v>
      </c>
      <c r="V225" s="219">
        <v>513000</v>
      </c>
      <c r="W225" s="217">
        <v>0</v>
      </c>
      <c r="X225" s="217">
        <v>0</v>
      </c>
      <c r="Y225" s="217">
        <v>0</v>
      </c>
      <c r="AA225" s="272"/>
    </row>
    <row r="226" spans="4:27" s="106" customFormat="1" ht="65.25" customHeight="1">
      <c r="D226" s="113" t="s">
        <v>599</v>
      </c>
      <c r="E226" s="105">
        <v>2</v>
      </c>
      <c r="F226" s="102" t="s">
        <v>7</v>
      </c>
      <c r="G226" s="103" t="s">
        <v>49</v>
      </c>
      <c r="H226" s="102" t="s">
        <v>7</v>
      </c>
      <c r="I226" s="110" t="s">
        <v>832</v>
      </c>
      <c r="J226" s="104" t="s">
        <v>41</v>
      </c>
      <c r="K226" s="107" t="s">
        <v>32</v>
      </c>
      <c r="L226" s="199" t="s">
        <v>880</v>
      </c>
      <c r="M226" s="122" t="s">
        <v>33</v>
      </c>
      <c r="N226" s="122" t="s">
        <v>562</v>
      </c>
      <c r="O226" s="200">
        <v>1</v>
      </c>
      <c r="P226" s="122" t="s">
        <v>36</v>
      </c>
      <c r="Q226" s="122">
        <v>300</v>
      </c>
      <c r="R226" s="214">
        <f t="shared" ref="R226" si="40">SUM(S226:Y226)</f>
        <v>600000</v>
      </c>
      <c r="S226" s="217">
        <v>0</v>
      </c>
      <c r="T226" s="217">
        <v>0</v>
      </c>
      <c r="U226" s="217">
        <v>0</v>
      </c>
      <c r="V226" s="215">
        <v>600000</v>
      </c>
      <c r="W226" s="217">
        <v>0</v>
      </c>
      <c r="X226" s="217">
        <v>0</v>
      </c>
      <c r="Y226" s="217">
        <v>0</v>
      </c>
      <c r="AA226" s="272"/>
    </row>
  </sheetData>
  <mergeCells count="58">
    <mergeCell ref="AE147:AF147"/>
    <mergeCell ref="AB124:AD124"/>
    <mergeCell ref="AB51:AD51"/>
    <mergeCell ref="AB78:AD78"/>
    <mergeCell ref="AB79:AD79"/>
    <mergeCell ref="AB88:AD88"/>
    <mergeCell ref="AB52:AD52"/>
    <mergeCell ref="AB89:AD89"/>
    <mergeCell ref="AB122:AD122"/>
    <mergeCell ref="AB75:AD75"/>
    <mergeCell ref="AB76:AD76"/>
    <mergeCell ref="AB101:AD101"/>
    <mergeCell ref="AB102:AD102"/>
    <mergeCell ref="AB108:AD108"/>
    <mergeCell ref="AB90:AD90"/>
    <mergeCell ref="AB91:AD91"/>
    <mergeCell ref="AB92:AD92"/>
    <mergeCell ref="AB93:AD93"/>
    <mergeCell ref="AB100:AD100"/>
    <mergeCell ref="R6:Y6"/>
    <mergeCell ref="T7:U7"/>
    <mergeCell ref="V7:W7"/>
    <mergeCell ref="X7:X8"/>
    <mergeCell ref="Y7:Y8"/>
    <mergeCell ref="R7:R8"/>
    <mergeCell ref="S7:S8"/>
    <mergeCell ref="E6:E8"/>
    <mergeCell ref="F6:F8"/>
    <mergeCell ref="G6:G8"/>
    <mergeCell ref="AB77:AD77"/>
    <mergeCell ref="AB48:AD48"/>
    <mergeCell ref="AB61:AD61"/>
    <mergeCell ref="AB66:AD66"/>
    <mergeCell ref="Z6:Z8"/>
    <mergeCell ref="AB43:AD43"/>
    <mergeCell ref="AB41:AD41"/>
    <mergeCell ref="AB37:AD37"/>
    <mergeCell ref="AB58:AD58"/>
    <mergeCell ref="AC49:AD49"/>
    <mergeCell ref="AC39:AD39"/>
    <mergeCell ref="AB46:AD46"/>
    <mergeCell ref="AB44:AD44"/>
    <mergeCell ref="C1:Y1"/>
    <mergeCell ref="C2:Y2"/>
    <mergeCell ref="C4:Y4"/>
    <mergeCell ref="M6:M8"/>
    <mergeCell ref="N6:N8"/>
    <mergeCell ref="O6:Q6"/>
    <mergeCell ref="H6:H8"/>
    <mergeCell ref="I6:I8"/>
    <mergeCell ref="J6:J8"/>
    <mergeCell ref="K6:K8"/>
    <mergeCell ref="L6:L8"/>
    <mergeCell ref="O7:O8"/>
    <mergeCell ref="P7:P8"/>
    <mergeCell ref="Q7:Q8"/>
    <mergeCell ref="C6:C8"/>
    <mergeCell ref="D6:D8"/>
  </mergeCells>
  <phoneticPr fontId="47" type="noConversion"/>
  <printOptions horizontalCentered="1"/>
  <pageMargins left="0.31496062992125984" right="0.31496062992125984" top="0.78740157480314965" bottom="0.78740157480314965" header="0.31496062992125984" footer="0.31496062992125984"/>
  <pageSetup paperSize="5" scale="47" orientation="landscape" r:id="rId1"/>
  <headerFooter differentFirst="1">
    <oddFooter>&amp;C&amp;P de &amp;N</oddFooter>
  </headerFooter>
  <rowBreaks count="3" manualBreakCount="3">
    <brk id="133" min="1" max="24" man="1"/>
    <brk id="146" min="1" max="24" man="1"/>
    <brk id="166" min="1" max="24"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C080C1-319D-407A-B3FA-AEE961FDAC1B}">
  <dimension ref="A1:AB12"/>
  <sheetViews>
    <sheetView view="pageBreakPreview" zoomScale="80" zoomScaleNormal="100" zoomScaleSheetLayoutView="80" workbookViewId="0">
      <selection activeCell="T18" sqref="T18"/>
    </sheetView>
  </sheetViews>
  <sheetFormatPr baseColWidth="10" defaultRowHeight="15.75"/>
  <cols>
    <col min="1" max="1" width="12.25" customWidth="1"/>
    <col min="2" max="2" width="34.375" customWidth="1"/>
    <col min="3" max="8" width="14.5" customWidth="1"/>
    <col min="9" max="9" width="18.5" customWidth="1"/>
  </cols>
  <sheetData>
    <row r="1" spans="1:28" s="1" customFormat="1" ht="39" customHeight="1">
      <c r="A1" s="475"/>
      <c r="B1" s="472" t="s">
        <v>29</v>
      </c>
      <c r="C1" s="472"/>
      <c r="D1" s="472"/>
      <c r="E1" s="472"/>
      <c r="F1" s="472"/>
      <c r="G1" s="472"/>
      <c r="H1" s="472"/>
      <c r="I1" s="476"/>
      <c r="J1" s="469"/>
      <c r="K1" s="469"/>
      <c r="L1" s="469"/>
      <c r="M1" s="469"/>
      <c r="N1" s="469"/>
      <c r="O1" s="469"/>
      <c r="P1" s="469"/>
      <c r="Q1" s="469"/>
      <c r="R1" s="469"/>
      <c r="S1" s="469"/>
      <c r="T1" s="469"/>
      <c r="U1" s="469"/>
      <c r="V1" s="469"/>
      <c r="W1" s="469"/>
      <c r="X1" s="469"/>
      <c r="Y1" s="469"/>
      <c r="Z1" s="332"/>
      <c r="AA1" s="332"/>
      <c r="AB1" s="270"/>
    </row>
    <row r="2" spans="1:28" s="1" customFormat="1" ht="27" customHeight="1">
      <c r="A2" s="475"/>
      <c r="B2" s="473" t="s">
        <v>561</v>
      </c>
      <c r="C2" s="473"/>
      <c r="D2" s="473"/>
      <c r="E2" s="473"/>
      <c r="F2" s="473"/>
      <c r="G2" s="473"/>
      <c r="H2" s="473"/>
      <c r="I2" s="477"/>
      <c r="J2" s="470"/>
      <c r="K2" s="470"/>
      <c r="L2" s="470"/>
      <c r="M2" s="470"/>
      <c r="N2" s="470"/>
      <c r="O2" s="470"/>
      <c r="P2" s="470"/>
      <c r="Q2" s="470"/>
      <c r="R2" s="470"/>
      <c r="S2" s="470"/>
      <c r="T2" s="470"/>
      <c r="U2" s="470"/>
      <c r="V2" s="470"/>
      <c r="W2" s="470"/>
      <c r="X2" s="470"/>
      <c r="Y2" s="470"/>
      <c r="Z2" s="333"/>
      <c r="AA2" s="333"/>
      <c r="AB2" s="270"/>
    </row>
    <row r="3" spans="1:28" s="1" customFormat="1" ht="12" customHeight="1">
      <c r="A3" s="475"/>
      <c r="B3" s="475"/>
      <c r="C3" s="475"/>
      <c r="D3" s="475"/>
      <c r="E3" s="478"/>
      <c r="F3" s="479"/>
      <c r="G3" s="479"/>
      <c r="H3" s="479"/>
      <c r="I3" s="479" t="s">
        <v>396</v>
      </c>
      <c r="J3" s="328" t="s">
        <v>396</v>
      </c>
      <c r="K3" s="327"/>
      <c r="L3" s="329"/>
      <c r="M3" s="330"/>
      <c r="N3" s="330"/>
      <c r="O3" s="330"/>
      <c r="P3" s="331"/>
      <c r="Q3" s="330"/>
      <c r="R3" s="330"/>
      <c r="S3" s="192"/>
      <c r="T3" s="192"/>
      <c r="U3" s="192"/>
      <c r="V3" s="192"/>
      <c r="W3" s="193"/>
      <c r="X3" s="193"/>
      <c r="Y3" s="193"/>
      <c r="Z3" s="269"/>
      <c r="AA3" s="269"/>
      <c r="AB3" s="270"/>
    </row>
    <row r="4" spans="1:28" s="1" customFormat="1" ht="26.25" customHeight="1">
      <c r="B4" s="474" t="s">
        <v>1096</v>
      </c>
      <c r="C4" s="474"/>
      <c r="D4" s="474"/>
      <c r="E4" s="474"/>
      <c r="F4" s="474"/>
      <c r="G4" s="474"/>
      <c r="H4" s="474"/>
      <c r="I4" s="471"/>
      <c r="J4" s="471"/>
      <c r="K4" s="471"/>
      <c r="L4" s="471"/>
      <c r="M4" s="471"/>
      <c r="N4" s="471"/>
      <c r="O4" s="471"/>
      <c r="P4" s="471"/>
      <c r="Q4" s="471"/>
      <c r="R4" s="471"/>
      <c r="S4" s="471"/>
      <c r="T4" s="471"/>
      <c r="U4" s="471"/>
      <c r="V4" s="471"/>
      <c r="W4" s="471"/>
      <c r="X4" s="471"/>
      <c r="Y4" s="471"/>
      <c r="Z4" s="334"/>
      <c r="AA4" s="334"/>
      <c r="AB4" s="270"/>
    </row>
    <row r="6" spans="1:28" ht="21" customHeight="1"/>
    <row r="7" spans="1:28" ht="18">
      <c r="B7" s="435" t="s">
        <v>1095</v>
      </c>
      <c r="C7" s="435"/>
      <c r="D7" s="435"/>
      <c r="E7" s="435"/>
      <c r="F7" s="435"/>
      <c r="G7" s="435"/>
      <c r="H7" s="435"/>
    </row>
    <row r="8" spans="1:28">
      <c r="B8" s="436" t="s">
        <v>1069</v>
      </c>
      <c r="C8" s="395" t="s">
        <v>1031</v>
      </c>
      <c r="D8" s="395"/>
      <c r="E8" s="395"/>
      <c r="F8" s="395"/>
      <c r="G8" s="395"/>
      <c r="H8" s="395"/>
    </row>
    <row r="9" spans="1:28">
      <c r="B9" s="438"/>
      <c r="C9" s="395" t="s">
        <v>1064</v>
      </c>
      <c r="D9" s="395"/>
      <c r="E9" s="395"/>
      <c r="F9" s="395"/>
      <c r="G9" s="283" t="s">
        <v>1063</v>
      </c>
      <c r="H9" s="436" t="s">
        <v>902</v>
      </c>
    </row>
    <row r="10" spans="1:28" ht="31.5">
      <c r="B10" s="438"/>
      <c r="C10" s="294" t="s">
        <v>1067</v>
      </c>
      <c r="D10" s="294" t="s">
        <v>1066</v>
      </c>
      <c r="E10" s="294" t="s">
        <v>1065</v>
      </c>
      <c r="F10" s="294" t="s">
        <v>804</v>
      </c>
      <c r="G10" s="294" t="s">
        <v>1068</v>
      </c>
      <c r="H10" s="437"/>
    </row>
    <row r="11" spans="1:28">
      <c r="B11" s="437"/>
      <c r="C11" s="293">
        <v>2.5000000000000001E-2</v>
      </c>
      <c r="D11" s="293">
        <v>2.5000000000000001E-2</v>
      </c>
      <c r="E11" s="293">
        <v>2.5000000000000001E-2</v>
      </c>
      <c r="F11" s="293">
        <v>2.5000000000000001E-2</v>
      </c>
      <c r="G11" s="291">
        <v>0.9</v>
      </c>
      <c r="H11" s="291">
        <v>1</v>
      </c>
    </row>
    <row r="12" spans="1:28" ht="120" customHeight="1">
      <c r="B12" s="289" t="s">
        <v>1062</v>
      </c>
      <c r="C12" s="292">
        <v>1523969</v>
      </c>
      <c r="D12" s="290">
        <v>1523969</v>
      </c>
      <c r="E12" s="290">
        <v>1523969</v>
      </c>
      <c r="F12" s="290">
        <v>1523969</v>
      </c>
      <c r="G12" s="290">
        <v>54862893</v>
      </c>
      <c r="H12" s="292">
        <f>SUM(C12:G12)</f>
        <v>60958769</v>
      </c>
    </row>
  </sheetData>
  <mergeCells count="8">
    <mergeCell ref="B1:H1"/>
    <mergeCell ref="B2:H2"/>
    <mergeCell ref="B4:H4"/>
    <mergeCell ref="C9:F9"/>
    <mergeCell ref="C8:H8"/>
    <mergeCell ref="B7:H7"/>
    <mergeCell ref="H9:H10"/>
    <mergeCell ref="B8:B11"/>
  </mergeCells>
  <printOptions horizontalCentered="1"/>
  <pageMargins left="0.31496062992125984" right="0.31496062992125984" top="0.78740157480314965" bottom="0.78740157480314965" header="0.31496062992125984" footer="0.31496062992125984"/>
  <pageSetup paperSize="5" scale="90" orientation="landscape" r:id="rId1"/>
  <headerFooter differentFirst="1">
    <oddFooter>&amp;C&amp;P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27"/>
  <sheetViews>
    <sheetView topLeftCell="B1" workbookViewId="0"/>
  </sheetViews>
  <sheetFormatPr baseColWidth="10" defaultRowHeight="15.75"/>
  <cols>
    <col min="1" max="1" width="0" hidden="1" customWidth="1"/>
    <col min="3" max="3" width="8.875" style="2" customWidth="1"/>
    <col min="4" max="4" width="18.75" customWidth="1"/>
    <col min="5" max="5" width="11" style="10"/>
    <col min="6" max="6" width="12" style="10" customWidth="1"/>
    <col min="7" max="8" width="12.625" style="10" customWidth="1"/>
    <col min="9" max="9" width="14.125" style="10" customWidth="1"/>
    <col min="11" max="11" width="11" style="10"/>
    <col min="12" max="12" width="61" customWidth="1"/>
  </cols>
  <sheetData>
    <row r="1" spans="1:12" ht="28.5" customHeight="1">
      <c r="B1" s="465" t="s">
        <v>553</v>
      </c>
      <c r="C1" s="465"/>
      <c r="D1" s="465"/>
      <c r="E1" s="465"/>
      <c r="F1" s="465"/>
      <c r="G1" s="465"/>
      <c r="H1" s="465"/>
      <c r="I1" s="465"/>
      <c r="J1" s="465"/>
      <c r="K1" s="465"/>
      <c r="L1" s="465"/>
    </row>
    <row r="2" spans="1:12" ht="16.5" thickBot="1"/>
    <row r="3" spans="1:12" ht="16.5" thickBot="1">
      <c r="C3" s="466" t="s">
        <v>382</v>
      </c>
      <c r="D3" s="467"/>
      <c r="I3" s="466" t="s">
        <v>399</v>
      </c>
      <c r="J3" s="468"/>
      <c r="K3" s="467"/>
    </row>
    <row r="4" spans="1:12" s="11" customFormat="1" ht="13.5" customHeight="1">
      <c r="C4" s="12" t="s">
        <v>34</v>
      </c>
      <c r="D4" s="11" t="s">
        <v>373</v>
      </c>
      <c r="E4" s="13"/>
      <c r="F4" s="13"/>
      <c r="G4" s="13"/>
      <c r="H4" s="13"/>
      <c r="I4" s="14" t="s">
        <v>400</v>
      </c>
      <c r="J4" s="11" t="s">
        <v>401</v>
      </c>
      <c r="K4" s="13"/>
      <c r="L4" s="58" t="s">
        <v>402</v>
      </c>
    </row>
    <row r="5" spans="1:12" s="11" customFormat="1" ht="13.5" customHeight="1">
      <c r="C5" s="12" t="s">
        <v>35</v>
      </c>
      <c r="D5" s="11" t="s">
        <v>374</v>
      </c>
      <c r="E5" s="13"/>
      <c r="F5" s="13"/>
      <c r="G5" s="13"/>
      <c r="H5" s="13"/>
      <c r="I5" s="14" t="s">
        <v>403</v>
      </c>
      <c r="J5" s="11" t="s">
        <v>404</v>
      </c>
      <c r="K5" s="13"/>
      <c r="L5" s="59" t="s">
        <v>405</v>
      </c>
    </row>
    <row r="6" spans="1:12" s="11" customFormat="1" ht="13.5" customHeight="1">
      <c r="C6" s="12" t="s">
        <v>375</v>
      </c>
      <c r="D6" s="11" t="s">
        <v>376</v>
      </c>
      <c r="E6" s="13"/>
      <c r="F6" s="13"/>
      <c r="G6" s="13"/>
      <c r="H6" s="13"/>
      <c r="I6" s="13"/>
      <c r="K6" s="13"/>
    </row>
    <row r="7" spans="1:12" s="11" customFormat="1" ht="13.5" customHeight="1">
      <c r="C7" s="12" t="s">
        <v>38</v>
      </c>
      <c r="D7" s="11" t="s">
        <v>377</v>
      </c>
      <c r="E7" s="13"/>
      <c r="F7" s="13"/>
      <c r="G7" s="13"/>
      <c r="H7" s="13"/>
      <c r="I7" s="12" t="s">
        <v>398</v>
      </c>
      <c r="K7" s="13"/>
      <c r="L7" s="11" t="s">
        <v>406</v>
      </c>
    </row>
    <row r="8" spans="1:12" s="11" customFormat="1" ht="13.5" customHeight="1">
      <c r="C8" s="12" t="s">
        <v>32</v>
      </c>
      <c r="D8" s="11" t="s">
        <v>378</v>
      </c>
      <c r="E8" s="13"/>
      <c r="F8" s="13"/>
      <c r="G8" s="13"/>
      <c r="H8" s="13"/>
      <c r="I8" s="13"/>
      <c r="K8" s="13"/>
    </row>
    <row r="9" spans="1:12" s="11" customFormat="1" ht="13.5" customHeight="1">
      <c r="C9" s="12" t="s">
        <v>37</v>
      </c>
      <c r="D9" s="11" t="s">
        <v>379</v>
      </c>
      <c r="E9" s="13"/>
      <c r="F9" s="13"/>
      <c r="G9" s="13"/>
      <c r="H9" s="13"/>
      <c r="I9" s="13"/>
      <c r="K9" s="13"/>
    </row>
    <row r="10" spans="1:12" ht="16.5" thickBot="1">
      <c r="C10" s="2" t="s">
        <v>407</v>
      </c>
      <c r="D10" s="11" t="s">
        <v>408</v>
      </c>
    </row>
    <row r="11" spans="1:12" ht="32.25" customHeight="1" thickBot="1">
      <c r="B11" s="15" t="s">
        <v>388</v>
      </c>
      <c r="C11" s="16" t="s">
        <v>409</v>
      </c>
      <c r="D11" s="16" t="s">
        <v>410</v>
      </c>
      <c r="E11" s="16" t="s">
        <v>411</v>
      </c>
      <c r="F11" s="16" t="s">
        <v>412</v>
      </c>
      <c r="G11" s="16" t="s">
        <v>413</v>
      </c>
      <c r="H11" s="16" t="s">
        <v>414</v>
      </c>
      <c r="I11" s="16" t="s">
        <v>415</v>
      </c>
      <c r="J11" s="16" t="s">
        <v>45</v>
      </c>
      <c r="K11" s="16" t="s">
        <v>380</v>
      </c>
      <c r="L11" s="16" t="s">
        <v>416</v>
      </c>
    </row>
    <row r="12" spans="1:12" ht="16.5" thickBot="1">
      <c r="B12" s="17" t="s">
        <v>373</v>
      </c>
      <c r="C12" s="18"/>
      <c r="D12" s="18"/>
      <c r="E12" s="18"/>
      <c r="F12" s="18"/>
      <c r="G12" s="18"/>
      <c r="H12" s="18"/>
      <c r="I12" s="18"/>
      <c r="J12" s="18"/>
      <c r="K12" s="18"/>
      <c r="L12" s="19"/>
    </row>
    <row r="13" spans="1:12">
      <c r="A13" s="20"/>
      <c r="B13" s="464" t="s">
        <v>34</v>
      </c>
      <c r="C13" s="443" t="s">
        <v>417</v>
      </c>
      <c r="D13" s="446" t="s">
        <v>418</v>
      </c>
      <c r="E13" s="449"/>
      <c r="F13" s="449" t="s">
        <v>419</v>
      </c>
      <c r="G13" s="449"/>
      <c r="H13" s="449"/>
      <c r="I13" s="449" t="s">
        <v>419</v>
      </c>
      <c r="J13" s="449" t="s">
        <v>419</v>
      </c>
      <c r="K13" s="463" t="s">
        <v>400</v>
      </c>
      <c r="L13" s="21"/>
    </row>
    <row r="14" spans="1:12" ht="16.5" thickBot="1">
      <c r="A14" s="20"/>
      <c r="B14" s="460"/>
      <c r="C14" s="444"/>
      <c r="D14" s="447"/>
      <c r="E14" s="450"/>
      <c r="F14" s="450"/>
      <c r="G14" s="450"/>
      <c r="H14" s="450"/>
      <c r="I14" s="450"/>
      <c r="J14" s="450"/>
      <c r="K14" s="454"/>
      <c r="L14" s="22"/>
    </row>
    <row r="15" spans="1:12">
      <c r="A15" s="20"/>
      <c r="B15" s="464" t="s">
        <v>34</v>
      </c>
      <c r="C15" s="443" t="s">
        <v>417</v>
      </c>
      <c r="D15" s="446" t="s">
        <v>420</v>
      </c>
      <c r="E15" s="449"/>
      <c r="F15" s="449" t="s">
        <v>419</v>
      </c>
      <c r="G15" s="449"/>
      <c r="H15" s="449"/>
      <c r="I15" s="449" t="s">
        <v>419</v>
      </c>
      <c r="J15" s="449" t="s">
        <v>419</v>
      </c>
      <c r="K15" s="463" t="s">
        <v>400</v>
      </c>
      <c r="L15" s="21"/>
    </row>
    <row r="16" spans="1:12" ht="16.5" thickBot="1">
      <c r="A16" s="20"/>
      <c r="B16" s="460"/>
      <c r="C16" s="444"/>
      <c r="D16" s="447"/>
      <c r="E16" s="450"/>
      <c r="F16" s="450"/>
      <c r="G16" s="450"/>
      <c r="H16" s="450"/>
      <c r="I16" s="450"/>
      <c r="J16" s="450"/>
      <c r="K16" s="454"/>
      <c r="L16" s="22"/>
    </row>
    <row r="17" spans="1:12" ht="18">
      <c r="A17" s="20"/>
      <c r="B17" s="464" t="s">
        <v>34</v>
      </c>
      <c r="C17" s="443" t="s">
        <v>421</v>
      </c>
      <c r="D17" s="446" t="s">
        <v>422</v>
      </c>
      <c r="E17" s="449" t="s">
        <v>419</v>
      </c>
      <c r="F17" s="449" t="s">
        <v>419</v>
      </c>
      <c r="G17" s="449"/>
      <c r="H17" s="449" t="s">
        <v>419</v>
      </c>
      <c r="I17" s="449" t="s">
        <v>419</v>
      </c>
      <c r="J17" s="443"/>
      <c r="K17" s="463" t="s">
        <v>400</v>
      </c>
      <c r="L17" s="21" t="s">
        <v>423</v>
      </c>
    </row>
    <row r="18" spans="1:12" ht="16.5" thickBot="1">
      <c r="A18" s="20"/>
      <c r="B18" s="460"/>
      <c r="C18" s="444"/>
      <c r="D18" s="447"/>
      <c r="E18" s="450"/>
      <c r="F18" s="450"/>
      <c r="G18" s="450"/>
      <c r="H18" s="450"/>
      <c r="I18" s="450"/>
      <c r="J18" s="444"/>
      <c r="K18" s="454"/>
      <c r="L18" s="22" t="s">
        <v>424</v>
      </c>
    </row>
    <row r="19" spans="1:12" ht="18">
      <c r="A19" s="20"/>
      <c r="B19" s="461" t="s">
        <v>34</v>
      </c>
      <c r="C19" s="452" t="s">
        <v>421</v>
      </c>
      <c r="D19" s="462" t="s">
        <v>425</v>
      </c>
      <c r="E19" s="451" t="s">
        <v>419</v>
      </c>
      <c r="F19" s="451" t="s">
        <v>419</v>
      </c>
      <c r="G19" s="451"/>
      <c r="H19" s="451" t="s">
        <v>419</v>
      </c>
      <c r="I19" s="451" t="s">
        <v>419</v>
      </c>
      <c r="J19" s="452"/>
      <c r="K19" s="453" t="s">
        <v>400</v>
      </c>
      <c r="L19" s="21" t="s">
        <v>423</v>
      </c>
    </row>
    <row r="20" spans="1:12" ht="16.5" thickBot="1">
      <c r="A20" s="20"/>
      <c r="B20" s="460"/>
      <c r="C20" s="444"/>
      <c r="D20" s="447"/>
      <c r="E20" s="450"/>
      <c r="F20" s="450"/>
      <c r="G20" s="450"/>
      <c r="H20" s="450"/>
      <c r="I20" s="450"/>
      <c r="J20" s="444"/>
      <c r="K20" s="454"/>
      <c r="L20" s="22" t="s">
        <v>424</v>
      </c>
    </row>
    <row r="21" spans="1:12" ht="16.5" thickBot="1">
      <c r="A21" s="20"/>
      <c r="B21" s="23" t="s">
        <v>34</v>
      </c>
      <c r="C21" s="24" t="s">
        <v>417</v>
      </c>
      <c r="D21" s="25" t="s">
        <v>426</v>
      </c>
      <c r="E21" s="26"/>
      <c r="F21" s="26" t="s">
        <v>419</v>
      </c>
      <c r="G21" s="26" t="s">
        <v>419</v>
      </c>
      <c r="H21" s="26" t="s">
        <v>419</v>
      </c>
      <c r="I21" s="26" t="s">
        <v>419</v>
      </c>
      <c r="J21" s="24"/>
      <c r="K21" s="27" t="s">
        <v>400</v>
      </c>
      <c r="L21" s="22"/>
    </row>
    <row r="22" spans="1:12" ht="45.75" thickBot="1">
      <c r="A22" s="20"/>
      <c r="B22" s="23" t="s">
        <v>34</v>
      </c>
      <c r="C22" s="24" t="s">
        <v>421</v>
      </c>
      <c r="D22" s="25" t="s">
        <v>427</v>
      </c>
      <c r="E22" s="26" t="s">
        <v>419</v>
      </c>
      <c r="F22" s="26" t="s">
        <v>419</v>
      </c>
      <c r="G22" s="26"/>
      <c r="H22" s="26" t="s">
        <v>419</v>
      </c>
      <c r="I22" s="26"/>
      <c r="J22" s="24"/>
      <c r="K22" s="27" t="s">
        <v>400</v>
      </c>
      <c r="L22" s="22" t="s">
        <v>428</v>
      </c>
    </row>
    <row r="23" spans="1:12" ht="45.75" thickBot="1">
      <c r="A23" s="20"/>
      <c r="B23" s="23" t="s">
        <v>34</v>
      </c>
      <c r="C23" s="24" t="s">
        <v>417</v>
      </c>
      <c r="D23" s="25" t="s">
        <v>429</v>
      </c>
      <c r="E23" s="26"/>
      <c r="F23" s="26" t="s">
        <v>419</v>
      </c>
      <c r="G23" s="26" t="s">
        <v>419</v>
      </c>
      <c r="H23" s="26" t="s">
        <v>419</v>
      </c>
      <c r="I23" s="26" t="s">
        <v>419</v>
      </c>
      <c r="J23" s="24"/>
      <c r="K23" s="27" t="s">
        <v>400</v>
      </c>
      <c r="L23" s="22" t="s">
        <v>428</v>
      </c>
    </row>
    <row r="24" spans="1:12" ht="45.75" thickBot="1">
      <c r="A24" s="20"/>
      <c r="B24" s="23" t="s">
        <v>34</v>
      </c>
      <c r="C24" s="24" t="s">
        <v>417</v>
      </c>
      <c r="D24" s="25" t="s">
        <v>430</v>
      </c>
      <c r="E24" s="26"/>
      <c r="F24" s="26" t="s">
        <v>419</v>
      </c>
      <c r="G24" s="26" t="s">
        <v>419</v>
      </c>
      <c r="H24" s="26" t="s">
        <v>419</v>
      </c>
      <c r="I24" s="26" t="s">
        <v>419</v>
      </c>
      <c r="J24" s="24"/>
      <c r="K24" s="27" t="s">
        <v>400</v>
      </c>
      <c r="L24" s="22" t="s">
        <v>428</v>
      </c>
    </row>
    <row r="25" spans="1:12" ht="45.75" thickBot="1">
      <c r="A25" s="20"/>
      <c r="B25" s="23" t="s">
        <v>34</v>
      </c>
      <c r="C25" s="24" t="s">
        <v>417</v>
      </c>
      <c r="D25" s="25" t="s">
        <v>431</v>
      </c>
      <c r="E25" s="26"/>
      <c r="F25" s="26" t="s">
        <v>419</v>
      </c>
      <c r="G25" s="26" t="s">
        <v>419</v>
      </c>
      <c r="H25" s="26" t="s">
        <v>419</v>
      </c>
      <c r="I25" s="26" t="s">
        <v>419</v>
      </c>
      <c r="J25" s="24"/>
      <c r="K25" s="27" t="s">
        <v>400</v>
      </c>
      <c r="L25" s="22" t="s">
        <v>428</v>
      </c>
    </row>
    <row r="26" spans="1:12" ht="45.75" thickBot="1">
      <c r="A26" s="20"/>
      <c r="B26" s="23" t="s">
        <v>34</v>
      </c>
      <c r="C26" s="24" t="s">
        <v>417</v>
      </c>
      <c r="D26" s="25" t="s">
        <v>432</v>
      </c>
      <c r="E26" s="26" t="s">
        <v>419</v>
      </c>
      <c r="F26" s="26" t="s">
        <v>419</v>
      </c>
      <c r="G26" s="26"/>
      <c r="H26" s="26" t="s">
        <v>419</v>
      </c>
      <c r="I26" s="26" t="s">
        <v>419</v>
      </c>
      <c r="J26" s="24"/>
      <c r="K26" s="27" t="s">
        <v>400</v>
      </c>
      <c r="L26" s="22" t="s">
        <v>428</v>
      </c>
    </row>
    <row r="27" spans="1:12" ht="45.75" thickBot="1">
      <c r="A27" s="20"/>
      <c r="B27" s="23" t="s">
        <v>34</v>
      </c>
      <c r="C27" s="24" t="s">
        <v>417</v>
      </c>
      <c r="D27" s="25" t="s">
        <v>433</v>
      </c>
      <c r="E27" s="26"/>
      <c r="F27" s="26" t="s">
        <v>419</v>
      </c>
      <c r="G27" s="26" t="s">
        <v>419</v>
      </c>
      <c r="H27" s="26" t="s">
        <v>419</v>
      </c>
      <c r="I27" s="26"/>
      <c r="J27" s="24"/>
      <c r="K27" s="27" t="s">
        <v>400</v>
      </c>
      <c r="L27" s="22" t="s">
        <v>428</v>
      </c>
    </row>
    <row r="28" spans="1:12" ht="45.75" thickBot="1">
      <c r="A28" s="20"/>
      <c r="B28" s="23" t="s">
        <v>34</v>
      </c>
      <c r="C28" s="24" t="s">
        <v>417</v>
      </c>
      <c r="D28" s="25" t="s">
        <v>434</v>
      </c>
      <c r="E28" s="26"/>
      <c r="F28" s="26" t="s">
        <v>419</v>
      </c>
      <c r="G28" s="26" t="s">
        <v>419</v>
      </c>
      <c r="H28" s="26" t="s">
        <v>419</v>
      </c>
      <c r="I28" s="26" t="s">
        <v>419</v>
      </c>
      <c r="J28" s="24"/>
      <c r="K28" s="27" t="s">
        <v>400</v>
      </c>
      <c r="L28" s="22" t="s">
        <v>428</v>
      </c>
    </row>
    <row r="29" spans="1:12" ht="45.75" thickBot="1">
      <c r="A29" s="20"/>
      <c r="B29" s="23" t="s">
        <v>34</v>
      </c>
      <c r="C29" s="24" t="s">
        <v>435</v>
      </c>
      <c r="D29" s="25" t="s">
        <v>436</v>
      </c>
      <c r="E29" s="26" t="s">
        <v>419</v>
      </c>
      <c r="F29" s="26" t="s">
        <v>419</v>
      </c>
      <c r="G29" s="26"/>
      <c r="H29" s="26" t="s">
        <v>419</v>
      </c>
      <c r="I29" s="26" t="s">
        <v>419</v>
      </c>
      <c r="J29" s="24"/>
      <c r="K29" s="27" t="s">
        <v>400</v>
      </c>
      <c r="L29" s="22" t="s">
        <v>428</v>
      </c>
    </row>
    <row r="30" spans="1:12" ht="18">
      <c r="A30" s="20"/>
      <c r="B30" s="459" t="s">
        <v>34</v>
      </c>
      <c r="C30" s="442" t="s">
        <v>417</v>
      </c>
      <c r="D30" s="445" t="s">
        <v>437</v>
      </c>
      <c r="E30" s="448" t="s">
        <v>419</v>
      </c>
      <c r="F30" s="448" t="s">
        <v>419</v>
      </c>
      <c r="G30" s="448" t="s">
        <v>419</v>
      </c>
      <c r="H30" s="448" t="s">
        <v>419</v>
      </c>
      <c r="I30" s="448" t="s">
        <v>419</v>
      </c>
      <c r="J30" s="442"/>
      <c r="K30" s="458" t="s">
        <v>400</v>
      </c>
      <c r="L30" s="21" t="s">
        <v>423</v>
      </c>
    </row>
    <row r="31" spans="1:12" ht="45.75" thickBot="1">
      <c r="A31" s="20"/>
      <c r="B31" s="460"/>
      <c r="C31" s="444"/>
      <c r="D31" s="447"/>
      <c r="E31" s="450"/>
      <c r="F31" s="450"/>
      <c r="G31" s="450"/>
      <c r="H31" s="450"/>
      <c r="I31" s="450"/>
      <c r="J31" s="444"/>
      <c r="K31" s="454"/>
      <c r="L31" s="22" t="s">
        <v>428</v>
      </c>
    </row>
    <row r="32" spans="1:12" ht="16.5" thickBot="1">
      <c r="A32" s="20"/>
      <c r="B32" s="23" t="s">
        <v>34</v>
      </c>
      <c r="C32" s="24" t="s">
        <v>421</v>
      </c>
      <c r="D32" s="25" t="s">
        <v>438</v>
      </c>
      <c r="E32" s="26"/>
      <c r="F32" s="26" t="s">
        <v>419</v>
      </c>
      <c r="G32" s="26" t="s">
        <v>419</v>
      </c>
      <c r="H32" s="26" t="s">
        <v>419</v>
      </c>
      <c r="I32" s="26" t="s">
        <v>419</v>
      </c>
      <c r="J32" s="24"/>
      <c r="K32" s="27" t="s">
        <v>400</v>
      </c>
      <c r="L32" s="28"/>
    </row>
    <row r="33" spans="1:12" ht="18.75" thickBot="1">
      <c r="A33" s="20"/>
      <c r="B33" s="23" t="s">
        <v>34</v>
      </c>
      <c r="C33" s="24" t="s">
        <v>421</v>
      </c>
      <c r="D33" s="25" t="s">
        <v>439</v>
      </c>
      <c r="E33" s="26" t="s">
        <v>419</v>
      </c>
      <c r="F33" s="26" t="s">
        <v>419</v>
      </c>
      <c r="G33" s="26"/>
      <c r="H33" s="26" t="s">
        <v>419</v>
      </c>
      <c r="I33" s="26" t="s">
        <v>419</v>
      </c>
      <c r="J33" s="24"/>
      <c r="K33" s="27" t="s">
        <v>400</v>
      </c>
      <c r="L33" s="22"/>
    </row>
    <row r="34" spans="1:12" ht="16.5" thickBot="1">
      <c r="B34" s="17" t="s">
        <v>374</v>
      </c>
      <c r="C34" s="18"/>
      <c r="D34" s="18"/>
      <c r="E34" s="18"/>
      <c r="F34" s="18"/>
      <c r="G34" s="18"/>
      <c r="H34" s="18"/>
      <c r="I34" s="18"/>
      <c r="J34" s="18"/>
      <c r="K34" s="18"/>
      <c r="L34" s="19"/>
    </row>
    <row r="35" spans="1:12" ht="16.5" thickBot="1">
      <c r="A35" s="20"/>
      <c r="B35" s="29" t="s">
        <v>35</v>
      </c>
      <c r="C35" s="30" t="s">
        <v>440</v>
      </c>
      <c r="D35" s="31" t="s">
        <v>441</v>
      </c>
      <c r="E35" s="32" t="s">
        <v>419</v>
      </c>
      <c r="F35" s="32" t="s">
        <v>419</v>
      </c>
      <c r="G35" s="32"/>
      <c r="H35" s="32" t="s">
        <v>419</v>
      </c>
      <c r="I35" s="32" t="s">
        <v>419</v>
      </c>
      <c r="J35" s="30"/>
      <c r="K35" s="33" t="s">
        <v>400</v>
      </c>
      <c r="L35" s="34"/>
    </row>
    <row r="36" spans="1:12" ht="18.75" thickBot="1">
      <c r="A36" s="20"/>
      <c r="B36" s="29" t="s">
        <v>35</v>
      </c>
      <c r="C36" s="30" t="s">
        <v>440</v>
      </c>
      <c r="D36" s="31" t="s">
        <v>442</v>
      </c>
      <c r="E36" s="32" t="s">
        <v>419</v>
      </c>
      <c r="F36" s="32" t="s">
        <v>419</v>
      </c>
      <c r="G36" s="32" t="s">
        <v>419</v>
      </c>
      <c r="H36" s="32" t="s">
        <v>419</v>
      </c>
      <c r="I36" s="32"/>
      <c r="J36" s="30"/>
      <c r="K36" s="33" t="s">
        <v>400</v>
      </c>
      <c r="L36" s="34" t="s">
        <v>443</v>
      </c>
    </row>
    <row r="37" spans="1:12" ht="18.75" thickBot="1">
      <c r="A37" s="20"/>
      <c r="B37" s="35" t="s">
        <v>35</v>
      </c>
      <c r="C37" s="24" t="s">
        <v>440</v>
      </c>
      <c r="D37" s="25" t="s">
        <v>444</v>
      </c>
      <c r="E37" s="26" t="s">
        <v>419</v>
      </c>
      <c r="F37" s="26" t="s">
        <v>419</v>
      </c>
      <c r="G37" s="26" t="s">
        <v>419</v>
      </c>
      <c r="H37" s="26" t="s">
        <v>419</v>
      </c>
      <c r="I37" s="26"/>
      <c r="J37" s="24"/>
      <c r="K37" s="27" t="s">
        <v>400</v>
      </c>
      <c r="L37" s="22" t="s">
        <v>443</v>
      </c>
    </row>
    <row r="38" spans="1:12" ht="18.75" thickBot="1">
      <c r="A38" s="20"/>
      <c r="B38" s="35" t="s">
        <v>35</v>
      </c>
      <c r="C38" s="24" t="s">
        <v>440</v>
      </c>
      <c r="D38" s="25" t="s">
        <v>445</v>
      </c>
      <c r="E38" s="26" t="s">
        <v>419</v>
      </c>
      <c r="F38" s="26" t="s">
        <v>419</v>
      </c>
      <c r="G38" s="26" t="s">
        <v>419</v>
      </c>
      <c r="H38" s="26" t="s">
        <v>419</v>
      </c>
      <c r="I38" s="26"/>
      <c r="J38" s="24"/>
      <c r="K38" s="27" t="s">
        <v>400</v>
      </c>
      <c r="L38" s="22" t="s">
        <v>443</v>
      </c>
    </row>
    <row r="39" spans="1:12" ht="16.5" thickBot="1">
      <c r="A39" s="20"/>
      <c r="B39" s="35" t="s">
        <v>35</v>
      </c>
      <c r="C39" s="24" t="s">
        <v>440</v>
      </c>
      <c r="D39" s="25" t="s">
        <v>446</v>
      </c>
      <c r="E39" s="26" t="s">
        <v>419</v>
      </c>
      <c r="F39" s="26" t="s">
        <v>419</v>
      </c>
      <c r="G39" s="26"/>
      <c r="H39" s="26" t="s">
        <v>419</v>
      </c>
      <c r="I39" s="26"/>
      <c r="J39" s="24"/>
      <c r="K39" s="27" t="s">
        <v>400</v>
      </c>
      <c r="L39" s="22"/>
    </row>
    <row r="40" spans="1:12" ht="27.75" thickBot="1">
      <c r="A40" s="20"/>
      <c r="B40" s="35" t="s">
        <v>35</v>
      </c>
      <c r="C40" s="24" t="s">
        <v>440</v>
      </c>
      <c r="D40" s="25" t="s">
        <v>447</v>
      </c>
      <c r="E40" s="26" t="s">
        <v>419</v>
      </c>
      <c r="F40" s="26" t="s">
        <v>419</v>
      </c>
      <c r="G40" s="26"/>
      <c r="H40" s="26" t="s">
        <v>419</v>
      </c>
      <c r="I40" s="26"/>
      <c r="J40" s="24"/>
      <c r="K40" s="27" t="s">
        <v>400</v>
      </c>
      <c r="L40" s="22"/>
    </row>
    <row r="41" spans="1:12" ht="16.5" thickBot="1">
      <c r="A41" s="20"/>
      <c r="B41" s="35" t="s">
        <v>35</v>
      </c>
      <c r="C41" s="24" t="s">
        <v>440</v>
      </c>
      <c r="D41" s="25" t="s">
        <v>448</v>
      </c>
      <c r="E41" s="26" t="s">
        <v>419</v>
      </c>
      <c r="F41" s="26" t="s">
        <v>419</v>
      </c>
      <c r="G41" s="26"/>
      <c r="H41" s="26" t="s">
        <v>419</v>
      </c>
      <c r="I41" s="26"/>
      <c r="J41" s="24"/>
      <c r="K41" s="27" t="s">
        <v>400</v>
      </c>
      <c r="L41" s="22"/>
    </row>
    <row r="42" spans="1:12" ht="16.5" thickBot="1">
      <c r="A42" s="20"/>
      <c r="B42" s="35" t="s">
        <v>35</v>
      </c>
      <c r="C42" s="24" t="s">
        <v>440</v>
      </c>
      <c r="D42" s="25" t="s">
        <v>449</v>
      </c>
      <c r="E42" s="26" t="s">
        <v>419</v>
      </c>
      <c r="F42" s="26" t="s">
        <v>419</v>
      </c>
      <c r="G42" s="26"/>
      <c r="H42" s="26" t="s">
        <v>419</v>
      </c>
      <c r="I42" s="26"/>
      <c r="J42" s="24"/>
      <c r="K42" s="27" t="s">
        <v>400</v>
      </c>
      <c r="L42" s="22" t="s">
        <v>450</v>
      </c>
    </row>
    <row r="43" spans="1:12" ht="27.75" thickBot="1">
      <c r="A43" s="20"/>
      <c r="B43" s="35" t="s">
        <v>35</v>
      </c>
      <c r="C43" s="24" t="s">
        <v>440</v>
      </c>
      <c r="D43" s="25" t="s">
        <v>451</v>
      </c>
      <c r="E43" s="26" t="s">
        <v>419</v>
      </c>
      <c r="F43" s="26" t="s">
        <v>419</v>
      </c>
      <c r="G43" s="26"/>
      <c r="H43" s="26" t="s">
        <v>419</v>
      </c>
      <c r="I43" s="26"/>
      <c r="J43" s="24"/>
      <c r="K43" s="27" t="s">
        <v>400</v>
      </c>
      <c r="L43" s="22" t="s">
        <v>450</v>
      </c>
    </row>
    <row r="44" spans="1:12" ht="18.75" thickBot="1">
      <c r="A44" s="20"/>
      <c r="B44" s="35" t="s">
        <v>35</v>
      </c>
      <c r="C44" s="24" t="s">
        <v>440</v>
      </c>
      <c r="D44" s="25" t="s">
        <v>452</v>
      </c>
      <c r="E44" s="26" t="s">
        <v>419</v>
      </c>
      <c r="F44" s="26" t="s">
        <v>419</v>
      </c>
      <c r="G44" s="26"/>
      <c r="H44" s="26" t="s">
        <v>419</v>
      </c>
      <c r="I44" s="26"/>
      <c r="J44" s="24"/>
      <c r="K44" s="27" t="s">
        <v>400</v>
      </c>
      <c r="L44" s="22" t="s">
        <v>450</v>
      </c>
    </row>
    <row r="45" spans="1:12" ht="18.75" thickBot="1">
      <c r="A45" s="20"/>
      <c r="B45" s="35" t="s">
        <v>35</v>
      </c>
      <c r="C45" s="24" t="s">
        <v>440</v>
      </c>
      <c r="D45" s="25" t="s">
        <v>453</v>
      </c>
      <c r="E45" s="26" t="s">
        <v>419</v>
      </c>
      <c r="F45" s="26" t="s">
        <v>419</v>
      </c>
      <c r="G45" s="26"/>
      <c r="H45" s="26" t="s">
        <v>419</v>
      </c>
      <c r="I45" s="26"/>
      <c r="J45" s="24"/>
      <c r="K45" s="27" t="s">
        <v>400</v>
      </c>
      <c r="L45" s="22" t="s">
        <v>454</v>
      </c>
    </row>
    <row r="46" spans="1:12" ht="27.75" thickBot="1">
      <c r="A46" s="20"/>
      <c r="B46" s="35" t="s">
        <v>35</v>
      </c>
      <c r="C46" s="24" t="s">
        <v>440</v>
      </c>
      <c r="D46" s="25" t="s">
        <v>455</v>
      </c>
      <c r="E46" s="26" t="s">
        <v>419</v>
      </c>
      <c r="F46" s="26" t="s">
        <v>419</v>
      </c>
      <c r="G46" s="26"/>
      <c r="H46" s="26" t="s">
        <v>419</v>
      </c>
      <c r="I46" s="26"/>
      <c r="J46" s="24"/>
      <c r="K46" s="27" t="s">
        <v>400</v>
      </c>
      <c r="L46" s="22"/>
    </row>
    <row r="47" spans="1:12" ht="16.5" thickBot="1">
      <c r="A47" s="20"/>
      <c r="B47" s="35" t="s">
        <v>35</v>
      </c>
      <c r="C47" s="24" t="s">
        <v>440</v>
      </c>
      <c r="D47" s="25" t="s">
        <v>456</v>
      </c>
      <c r="E47" s="26" t="s">
        <v>419</v>
      </c>
      <c r="F47" s="26" t="s">
        <v>419</v>
      </c>
      <c r="G47" s="26"/>
      <c r="H47" s="26" t="s">
        <v>419</v>
      </c>
      <c r="I47" s="26"/>
      <c r="J47" s="24"/>
      <c r="K47" s="27" t="s">
        <v>400</v>
      </c>
      <c r="L47" s="22"/>
    </row>
    <row r="48" spans="1:12" ht="18.75" thickBot="1">
      <c r="A48" s="20"/>
      <c r="B48" s="35" t="s">
        <v>35</v>
      </c>
      <c r="C48" s="24" t="s">
        <v>440</v>
      </c>
      <c r="D48" s="25" t="s">
        <v>457</v>
      </c>
      <c r="E48" s="26" t="s">
        <v>419</v>
      </c>
      <c r="F48" s="26" t="s">
        <v>419</v>
      </c>
      <c r="G48" s="26"/>
      <c r="H48" s="26" t="s">
        <v>419</v>
      </c>
      <c r="I48" s="26"/>
      <c r="J48" s="24"/>
      <c r="K48" s="27" t="s">
        <v>400</v>
      </c>
      <c r="L48" s="22" t="s">
        <v>458</v>
      </c>
    </row>
    <row r="49" spans="1:12" ht="27.75" thickBot="1">
      <c r="A49" s="20"/>
      <c r="B49" s="35" t="s">
        <v>35</v>
      </c>
      <c r="C49" s="24" t="s">
        <v>440</v>
      </c>
      <c r="D49" s="25" t="s">
        <v>459</v>
      </c>
      <c r="E49" s="26" t="s">
        <v>419</v>
      </c>
      <c r="F49" s="26" t="s">
        <v>419</v>
      </c>
      <c r="G49" s="26"/>
      <c r="H49" s="26" t="s">
        <v>419</v>
      </c>
      <c r="I49" s="26"/>
      <c r="J49" s="24"/>
      <c r="K49" s="27" t="s">
        <v>400</v>
      </c>
      <c r="L49" s="22" t="s">
        <v>458</v>
      </c>
    </row>
    <row r="50" spans="1:12" ht="18.75" thickBot="1">
      <c r="A50" s="20"/>
      <c r="B50" s="35" t="s">
        <v>35</v>
      </c>
      <c r="C50" s="24" t="s">
        <v>440</v>
      </c>
      <c r="D50" s="25" t="s">
        <v>460</v>
      </c>
      <c r="E50" s="26" t="s">
        <v>419</v>
      </c>
      <c r="F50" s="26" t="s">
        <v>419</v>
      </c>
      <c r="G50" s="26"/>
      <c r="H50" s="26" t="s">
        <v>419</v>
      </c>
      <c r="I50" s="26"/>
      <c r="J50" s="24"/>
      <c r="K50" s="27" t="s">
        <v>400</v>
      </c>
      <c r="L50" s="22" t="s">
        <v>458</v>
      </c>
    </row>
    <row r="51" spans="1:12" ht="18.75" thickBot="1">
      <c r="A51" s="20"/>
      <c r="B51" s="35" t="s">
        <v>35</v>
      </c>
      <c r="C51" s="24" t="s">
        <v>440</v>
      </c>
      <c r="D51" s="25" t="s">
        <v>461</v>
      </c>
      <c r="E51" s="26"/>
      <c r="F51" s="26" t="s">
        <v>419</v>
      </c>
      <c r="G51" s="26"/>
      <c r="H51" s="26" t="s">
        <v>419</v>
      </c>
      <c r="I51" s="26"/>
      <c r="J51" s="24"/>
      <c r="K51" s="27" t="s">
        <v>400</v>
      </c>
      <c r="L51" s="22"/>
    </row>
    <row r="52" spans="1:12" ht="18.75" thickBot="1">
      <c r="A52" s="20"/>
      <c r="B52" s="35" t="s">
        <v>35</v>
      </c>
      <c r="C52" s="24" t="s">
        <v>440</v>
      </c>
      <c r="D52" s="25" t="s">
        <v>462</v>
      </c>
      <c r="E52" s="26"/>
      <c r="F52" s="26" t="s">
        <v>419</v>
      </c>
      <c r="G52" s="26"/>
      <c r="H52" s="26" t="s">
        <v>419</v>
      </c>
      <c r="I52" s="26"/>
      <c r="J52" s="24"/>
      <c r="K52" s="27" t="s">
        <v>400</v>
      </c>
      <c r="L52" s="22"/>
    </row>
    <row r="53" spans="1:12" ht="18.75" thickBot="1">
      <c r="A53" s="20"/>
      <c r="B53" s="35" t="s">
        <v>35</v>
      </c>
      <c r="C53" s="24" t="s">
        <v>440</v>
      </c>
      <c r="D53" s="25" t="s">
        <v>463</v>
      </c>
      <c r="E53" s="26"/>
      <c r="F53" s="26" t="s">
        <v>419</v>
      </c>
      <c r="G53" s="26"/>
      <c r="H53" s="26" t="s">
        <v>419</v>
      </c>
      <c r="I53" s="26"/>
      <c r="J53" s="24"/>
      <c r="K53" s="27" t="s">
        <v>400</v>
      </c>
      <c r="L53" s="22"/>
    </row>
    <row r="54" spans="1:12" ht="18.75" thickBot="1">
      <c r="A54" s="20"/>
      <c r="B54" s="35" t="s">
        <v>35</v>
      </c>
      <c r="C54" s="24" t="s">
        <v>440</v>
      </c>
      <c r="D54" s="25" t="s">
        <v>464</v>
      </c>
      <c r="E54" s="26"/>
      <c r="F54" s="26" t="s">
        <v>419</v>
      </c>
      <c r="G54" s="26"/>
      <c r="H54" s="26" t="s">
        <v>419</v>
      </c>
      <c r="I54" s="26"/>
      <c r="J54" s="24"/>
      <c r="K54" s="27" t="s">
        <v>400</v>
      </c>
      <c r="L54" s="22"/>
    </row>
    <row r="55" spans="1:12" ht="27.75" thickBot="1">
      <c r="A55" s="20"/>
      <c r="B55" s="35" t="s">
        <v>35</v>
      </c>
      <c r="C55" s="24" t="s">
        <v>440</v>
      </c>
      <c r="D55" s="25" t="s">
        <v>465</v>
      </c>
      <c r="E55" s="26" t="s">
        <v>419</v>
      </c>
      <c r="F55" s="26" t="s">
        <v>419</v>
      </c>
      <c r="G55" s="26"/>
      <c r="H55" s="26" t="s">
        <v>419</v>
      </c>
      <c r="I55" s="26" t="s">
        <v>419</v>
      </c>
      <c r="J55" s="24"/>
      <c r="K55" s="27" t="s">
        <v>400</v>
      </c>
      <c r="L55" s="22" t="s">
        <v>466</v>
      </c>
    </row>
    <row r="56" spans="1:12" ht="18.75" thickBot="1">
      <c r="A56" s="20"/>
      <c r="B56" s="35" t="s">
        <v>35</v>
      </c>
      <c r="C56" s="24" t="s">
        <v>440</v>
      </c>
      <c r="D56" s="36" t="s">
        <v>552</v>
      </c>
      <c r="E56" s="37" t="s">
        <v>419</v>
      </c>
      <c r="F56" s="26" t="s">
        <v>419</v>
      </c>
      <c r="G56" s="38"/>
      <c r="H56" s="37" t="s">
        <v>419</v>
      </c>
      <c r="I56" s="26" t="s">
        <v>419</v>
      </c>
      <c r="J56" s="24"/>
      <c r="K56" s="27" t="s">
        <v>400</v>
      </c>
      <c r="L56" s="39"/>
    </row>
    <row r="57" spans="1:12" ht="16.5" thickBot="1">
      <c r="B57" s="17" t="s">
        <v>376</v>
      </c>
      <c r="C57" s="18"/>
      <c r="D57" s="18"/>
      <c r="E57" s="18"/>
      <c r="F57" s="18"/>
      <c r="G57" s="18"/>
      <c r="H57" s="18"/>
      <c r="I57" s="18"/>
      <c r="J57" s="18"/>
      <c r="K57" s="18"/>
      <c r="L57" s="19"/>
    </row>
    <row r="58" spans="1:12" ht="27.75" thickBot="1">
      <c r="A58" s="20"/>
      <c r="B58" s="40" t="s">
        <v>375</v>
      </c>
      <c r="C58" s="30" t="s">
        <v>32</v>
      </c>
      <c r="D58" s="31" t="s">
        <v>467</v>
      </c>
      <c r="E58" s="32" t="s">
        <v>419</v>
      </c>
      <c r="F58" s="32" t="s">
        <v>419</v>
      </c>
      <c r="G58" s="32" t="s">
        <v>419</v>
      </c>
      <c r="H58" s="32" t="s">
        <v>419</v>
      </c>
      <c r="I58" s="32" t="s">
        <v>419</v>
      </c>
      <c r="J58" s="30"/>
      <c r="K58" s="33" t="s">
        <v>400</v>
      </c>
      <c r="L58" s="34"/>
    </row>
    <row r="59" spans="1:12" ht="27.75" thickBot="1">
      <c r="A59" s="20"/>
      <c r="B59" s="40" t="s">
        <v>375</v>
      </c>
      <c r="C59" s="30" t="s">
        <v>32</v>
      </c>
      <c r="D59" s="31" t="s">
        <v>468</v>
      </c>
      <c r="E59" s="32" t="s">
        <v>419</v>
      </c>
      <c r="F59" s="32" t="s">
        <v>419</v>
      </c>
      <c r="G59" s="32"/>
      <c r="H59" s="32" t="s">
        <v>419</v>
      </c>
      <c r="I59" s="32" t="s">
        <v>419</v>
      </c>
      <c r="J59" s="30"/>
      <c r="K59" s="33" t="s">
        <v>400</v>
      </c>
      <c r="L59" s="34"/>
    </row>
    <row r="60" spans="1:12" ht="18.75" thickBot="1">
      <c r="A60" s="20"/>
      <c r="B60" s="41" t="s">
        <v>375</v>
      </c>
      <c r="C60" s="24" t="s">
        <v>32</v>
      </c>
      <c r="D60" s="25" t="s">
        <v>469</v>
      </c>
      <c r="E60" s="26" t="s">
        <v>419</v>
      </c>
      <c r="F60" s="26" t="s">
        <v>419</v>
      </c>
      <c r="G60" s="26"/>
      <c r="H60" s="26" t="s">
        <v>419</v>
      </c>
      <c r="I60" s="26" t="s">
        <v>419</v>
      </c>
      <c r="J60" s="24"/>
      <c r="K60" s="33" t="s">
        <v>400</v>
      </c>
      <c r="L60" s="22"/>
    </row>
    <row r="61" spans="1:12" ht="27.75" thickBot="1">
      <c r="A61" s="20"/>
      <c r="B61" s="41" t="s">
        <v>375</v>
      </c>
      <c r="C61" s="24" t="s">
        <v>32</v>
      </c>
      <c r="D61" s="25" t="s">
        <v>470</v>
      </c>
      <c r="E61" s="26" t="s">
        <v>419</v>
      </c>
      <c r="F61" s="26" t="s">
        <v>419</v>
      </c>
      <c r="G61" s="26"/>
      <c r="H61" s="26" t="s">
        <v>419</v>
      </c>
      <c r="I61" s="26" t="s">
        <v>419</v>
      </c>
      <c r="J61" s="24"/>
      <c r="K61" s="33" t="s">
        <v>400</v>
      </c>
      <c r="L61" s="22"/>
    </row>
    <row r="62" spans="1:12" ht="18.75" thickBot="1">
      <c r="A62" s="20"/>
      <c r="B62" s="41" t="s">
        <v>375</v>
      </c>
      <c r="C62" s="24" t="s">
        <v>32</v>
      </c>
      <c r="D62" s="25" t="s">
        <v>471</v>
      </c>
      <c r="E62" s="26" t="s">
        <v>419</v>
      </c>
      <c r="F62" s="26" t="s">
        <v>419</v>
      </c>
      <c r="G62" s="26"/>
      <c r="H62" s="26" t="s">
        <v>419</v>
      </c>
      <c r="I62" s="26" t="s">
        <v>419</v>
      </c>
      <c r="J62" s="24"/>
      <c r="K62" s="33" t="s">
        <v>400</v>
      </c>
      <c r="L62" s="22"/>
    </row>
    <row r="63" spans="1:12" ht="18.75" thickBot="1">
      <c r="A63" s="20"/>
      <c r="B63" s="41" t="s">
        <v>375</v>
      </c>
      <c r="C63" s="24" t="s">
        <v>32</v>
      </c>
      <c r="D63" s="25" t="s">
        <v>472</v>
      </c>
      <c r="E63" s="26"/>
      <c r="F63" s="26" t="s">
        <v>419</v>
      </c>
      <c r="G63" s="26"/>
      <c r="H63" s="26"/>
      <c r="I63" s="26"/>
      <c r="J63" s="24"/>
      <c r="K63" s="33" t="s">
        <v>400</v>
      </c>
      <c r="L63" s="22"/>
    </row>
    <row r="64" spans="1:12" ht="36.75" thickBot="1">
      <c r="A64" s="20"/>
      <c r="B64" s="41" t="s">
        <v>375</v>
      </c>
      <c r="C64" s="24" t="s">
        <v>32</v>
      </c>
      <c r="D64" s="25" t="s">
        <v>473</v>
      </c>
      <c r="E64" s="26"/>
      <c r="F64" s="26"/>
      <c r="G64" s="26" t="s">
        <v>419</v>
      </c>
      <c r="H64" s="26"/>
      <c r="I64" s="26"/>
      <c r="J64" s="24"/>
      <c r="K64" s="33" t="s">
        <v>400</v>
      </c>
      <c r="L64" s="22"/>
    </row>
    <row r="65" spans="1:12" ht="27.75" thickBot="1">
      <c r="A65" s="20"/>
      <c r="B65" s="41" t="s">
        <v>375</v>
      </c>
      <c r="C65" s="24" t="s">
        <v>32</v>
      </c>
      <c r="D65" s="25" t="s">
        <v>474</v>
      </c>
      <c r="E65" s="26" t="s">
        <v>419</v>
      </c>
      <c r="F65" s="26" t="s">
        <v>419</v>
      </c>
      <c r="G65" s="26"/>
      <c r="H65" s="26" t="s">
        <v>419</v>
      </c>
      <c r="I65" s="26"/>
      <c r="J65" s="24"/>
      <c r="K65" s="33" t="s">
        <v>400</v>
      </c>
      <c r="L65" s="22"/>
    </row>
    <row r="66" spans="1:12" ht="18.75" thickBot="1">
      <c r="A66" s="20"/>
      <c r="B66" s="41" t="s">
        <v>375</v>
      </c>
      <c r="C66" s="24" t="s">
        <v>32</v>
      </c>
      <c r="D66" s="25" t="s">
        <v>475</v>
      </c>
      <c r="E66" s="26" t="s">
        <v>419</v>
      </c>
      <c r="F66" s="26" t="s">
        <v>419</v>
      </c>
      <c r="G66" s="26"/>
      <c r="H66" s="26" t="s">
        <v>419</v>
      </c>
      <c r="I66" s="26" t="s">
        <v>419</v>
      </c>
      <c r="J66" s="24"/>
      <c r="K66" s="33" t="s">
        <v>400</v>
      </c>
      <c r="L66" s="22" t="s">
        <v>476</v>
      </c>
    </row>
    <row r="67" spans="1:12" ht="27.75" thickBot="1">
      <c r="A67" s="20"/>
      <c r="B67" s="41" t="s">
        <v>375</v>
      </c>
      <c r="C67" s="24" t="s">
        <v>32</v>
      </c>
      <c r="D67" s="25" t="s">
        <v>477</v>
      </c>
      <c r="E67" s="26" t="s">
        <v>419</v>
      </c>
      <c r="F67" s="26" t="s">
        <v>419</v>
      </c>
      <c r="G67" s="26"/>
      <c r="H67" s="26" t="s">
        <v>419</v>
      </c>
      <c r="I67" s="26" t="s">
        <v>419</v>
      </c>
      <c r="J67" s="24"/>
      <c r="K67" s="33" t="s">
        <v>400</v>
      </c>
      <c r="L67" s="22"/>
    </row>
    <row r="68" spans="1:12" ht="27.75" thickBot="1">
      <c r="A68" s="20"/>
      <c r="B68" s="41" t="s">
        <v>375</v>
      </c>
      <c r="C68" s="24" t="s">
        <v>32</v>
      </c>
      <c r="D68" s="25" t="s">
        <v>478</v>
      </c>
      <c r="E68" s="26"/>
      <c r="F68" s="26" t="s">
        <v>419</v>
      </c>
      <c r="G68" s="26" t="s">
        <v>419</v>
      </c>
      <c r="H68" s="26" t="s">
        <v>419</v>
      </c>
      <c r="I68" s="26"/>
      <c r="J68" s="24"/>
      <c r="K68" s="33" t="s">
        <v>400</v>
      </c>
      <c r="L68" s="22"/>
    </row>
    <row r="69" spans="1:12" ht="45.75" thickBot="1">
      <c r="A69" s="42"/>
      <c r="B69" s="41" t="s">
        <v>375</v>
      </c>
      <c r="C69" s="24" t="s">
        <v>32</v>
      </c>
      <c r="D69" s="25" t="s">
        <v>479</v>
      </c>
      <c r="E69" s="26"/>
      <c r="F69" s="26" t="s">
        <v>419</v>
      </c>
      <c r="G69" s="26" t="s">
        <v>419</v>
      </c>
      <c r="H69" s="26" t="s">
        <v>419</v>
      </c>
      <c r="I69" s="26"/>
      <c r="J69" s="24"/>
      <c r="K69" s="43" t="s">
        <v>403</v>
      </c>
      <c r="L69" s="22"/>
    </row>
    <row r="70" spans="1:12" ht="45.75" thickBot="1">
      <c r="A70" s="42"/>
      <c r="B70" s="41" t="s">
        <v>375</v>
      </c>
      <c r="C70" s="24" t="s">
        <v>32</v>
      </c>
      <c r="D70" s="25" t="s">
        <v>480</v>
      </c>
      <c r="E70" s="26"/>
      <c r="F70" s="26"/>
      <c r="G70" s="26" t="s">
        <v>419</v>
      </c>
      <c r="H70" s="26" t="s">
        <v>419</v>
      </c>
      <c r="I70" s="26"/>
      <c r="J70" s="24"/>
      <c r="K70" s="43" t="s">
        <v>403</v>
      </c>
      <c r="L70" s="22"/>
    </row>
    <row r="71" spans="1:12" ht="36.75" thickBot="1">
      <c r="A71" s="42"/>
      <c r="B71" s="41" t="s">
        <v>375</v>
      </c>
      <c r="C71" s="24" t="s">
        <v>32</v>
      </c>
      <c r="D71" s="25" t="s">
        <v>481</v>
      </c>
      <c r="E71" s="26" t="s">
        <v>419</v>
      </c>
      <c r="F71" s="26" t="s">
        <v>419</v>
      </c>
      <c r="G71" s="26" t="s">
        <v>419</v>
      </c>
      <c r="H71" s="26" t="s">
        <v>419</v>
      </c>
      <c r="I71" s="26" t="s">
        <v>419</v>
      </c>
      <c r="J71" s="24"/>
      <c r="K71" s="43" t="s">
        <v>403</v>
      </c>
      <c r="L71" s="22"/>
    </row>
    <row r="72" spans="1:12" ht="27.75" thickBot="1">
      <c r="A72" s="42"/>
      <c r="B72" s="41" t="s">
        <v>375</v>
      </c>
      <c r="C72" s="24" t="s">
        <v>32</v>
      </c>
      <c r="D72" s="25" t="s">
        <v>482</v>
      </c>
      <c r="E72" s="26"/>
      <c r="F72" s="26" t="s">
        <v>419</v>
      </c>
      <c r="G72" s="26"/>
      <c r="H72" s="26"/>
      <c r="I72" s="26"/>
      <c r="J72" s="24"/>
      <c r="K72" s="43" t="s">
        <v>403</v>
      </c>
      <c r="L72" s="22"/>
    </row>
    <row r="73" spans="1:12" ht="16.5" thickBot="1">
      <c r="B73" s="17" t="s">
        <v>377</v>
      </c>
      <c r="C73" s="18"/>
      <c r="D73" s="18"/>
      <c r="E73" s="18"/>
      <c r="F73" s="18"/>
      <c r="G73" s="18"/>
      <c r="H73" s="18"/>
      <c r="I73" s="18"/>
      <c r="J73" s="18"/>
      <c r="K73" s="18"/>
      <c r="L73" s="19"/>
    </row>
    <row r="74" spans="1:12" ht="45.75" thickBot="1">
      <c r="A74" s="44"/>
      <c r="B74" s="45" t="s">
        <v>38</v>
      </c>
      <c r="C74" s="46" t="s">
        <v>483</v>
      </c>
      <c r="D74" s="47" t="s">
        <v>484</v>
      </c>
      <c r="E74" s="37" t="s">
        <v>419</v>
      </c>
      <c r="F74" s="37" t="s">
        <v>419</v>
      </c>
      <c r="G74" s="37" t="s">
        <v>419</v>
      </c>
      <c r="H74" s="37" t="s">
        <v>419</v>
      </c>
      <c r="I74" s="37" t="s">
        <v>419</v>
      </c>
      <c r="J74" s="46"/>
      <c r="K74" s="48" t="s">
        <v>400</v>
      </c>
      <c r="L74" s="39" t="s">
        <v>485</v>
      </c>
    </row>
    <row r="75" spans="1:12" ht="27.75" thickBot="1">
      <c r="A75" s="20"/>
      <c r="B75" s="49" t="s">
        <v>38</v>
      </c>
      <c r="C75" s="24" t="s">
        <v>483</v>
      </c>
      <c r="D75" s="25" t="s">
        <v>486</v>
      </c>
      <c r="E75" s="26" t="s">
        <v>419</v>
      </c>
      <c r="F75" s="26" t="s">
        <v>419</v>
      </c>
      <c r="G75" s="26" t="s">
        <v>419</v>
      </c>
      <c r="H75" s="26" t="s">
        <v>419</v>
      </c>
      <c r="I75" s="26"/>
      <c r="J75" s="24"/>
      <c r="K75" s="27" t="s">
        <v>400</v>
      </c>
      <c r="L75" s="22" t="s">
        <v>487</v>
      </c>
    </row>
    <row r="76" spans="1:12" ht="45.75" thickBot="1">
      <c r="A76" s="20"/>
      <c r="B76" s="49" t="s">
        <v>38</v>
      </c>
      <c r="C76" s="24" t="s">
        <v>483</v>
      </c>
      <c r="D76" s="25" t="s">
        <v>488</v>
      </c>
      <c r="E76" s="26" t="s">
        <v>419</v>
      </c>
      <c r="F76" s="26" t="s">
        <v>419</v>
      </c>
      <c r="G76" s="26" t="s">
        <v>419</v>
      </c>
      <c r="H76" s="26" t="s">
        <v>419</v>
      </c>
      <c r="I76" s="26"/>
      <c r="J76" s="24"/>
      <c r="K76" s="27" t="s">
        <v>400</v>
      </c>
      <c r="L76" s="22" t="s">
        <v>489</v>
      </c>
    </row>
    <row r="77" spans="1:12" ht="16.5" thickBot="1">
      <c r="B77" s="17" t="s">
        <v>378</v>
      </c>
      <c r="C77" s="18"/>
      <c r="D77" s="18"/>
      <c r="E77" s="18"/>
      <c r="F77" s="18"/>
      <c r="G77" s="18"/>
      <c r="H77" s="18"/>
      <c r="I77" s="18"/>
      <c r="J77" s="18"/>
      <c r="K77" s="18"/>
      <c r="L77" s="19"/>
    </row>
    <row r="78" spans="1:12" ht="18.75" thickBot="1">
      <c r="A78" s="20"/>
      <c r="B78" s="50" t="s">
        <v>32</v>
      </c>
      <c r="C78" s="30" t="s">
        <v>32</v>
      </c>
      <c r="D78" s="31" t="s">
        <v>490</v>
      </c>
      <c r="E78" s="32"/>
      <c r="F78" s="32" t="s">
        <v>419</v>
      </c>
      <c r="G78" s="32"/>
      <c r="H78" s="32"/>
      <c r="I78" s="32" t="s">
        <v>419</v>
      </c>
      <c r="J78" s="30"/>
      <c r="K78" s="33" t="s">
        <v>400</v>
      </c>
      <c r="L78" s="34"/>
    </row>
    <row r="79" spans="1:12" ht="16.5" thickBot="1">
      <c r="A79" s="20"/>
      <c r="B79" s="50" t="s">
        <v>32</v>
      </c>
      <c r="C79" s="30" t="s">
        <v>32</v>
      </c>
      <c r="D79" s="31" t="s">
        <v>491</v>
      </c>
      <c r="E79" s="32" t="s">
        <v>419</v>
      </c>
      <c r="F79" s="32" t="s">
        <v>419</v>
      </c>
      <c r="G79" s="32" t="s">
        <v>419</v>
      </c>
      <c r="H79" s="32" t="s">
        <v>419</v>
      </c>
      <c r="I79" s="32" t="s">
        <v>419</v>
      </c>
      <c r="J79" s="30"/>
      <c r="K79" s="33" t="s">
        <v>400</v>
      </c>
      <c r="L79" s="34" t="s">
        <v>492</v>
      </c>
    </row>
    <row r="80" spans="1:12" ht="27.75" thickBot="1">
      <c r="A80" s="42"/>
      <c r="B80" s="51" t="s">
        <v>32</v>
      </c>
      <c r="C80" s="24" t="s">
        <v>32</v>
      </c>
      <c r="D80" s="25" t="s">
        <v>381</v>
      </c>
      <c r="E80" s="26" t="s">
        <v>419</v>
      </c>
      <c r="F80" s="26" t="s">
        <v>419</v>
      </c>
      <c r="G80" s="26"/>
      <c r="H80" s="26" t="s">
        <v>419</v>
      </c>
      <c r="I80" s="26" t="s">
        <v>419</v>
      </c>
      <c r="J80" s="24"/>
      <c r="K80" s="43" t="s">
        <v>403</v>
      </c>
      <c r="L80" s="34" t="s">
        <v>493</v>
      </c>
    </row>
    <row r="81" spans="1:12" ht="45.75" thickBot="1">
      <c r="A81" s="42"/>
      <c r="B81" s="51" t="s">
        <v>32</v>
      </c>
      <c r="C81" s="24" t="s">
        <v>32</v>
      </c>
      <c r="D81" s="25" t="s">
        <v>494</v>
      </c>
      <c r="E81" s="26" t="s">
        <v>419</v>
      </c>
      <c r="F81" s="26" t="s">
        <v>419</v>
      </c>
      <c r="G81" s="26"/>
      <c r="H81" s="26" t="s">
        <v>419</v>
      </c>
      <c r="I81" s="26" t="s">
        <v>419</v>
      </c>
      <c r="J81" s="24"/>
      <c r="K81" s="43" t="s">
        <v>403</v>
      </c>
      <c r="L81" s="22"/>
    </row>
    <row r="82" spans="1:12" ht="18.75" thickBot="1">
      <c r="A82" s="42"/>
      <c r="B82" s="51" t="s">
        <v>32</v>
      </c>
      <c r="C82" s="24" t="s">
        <v>32</v>
      </c>
      <c r="D82" s="25" t="s">
        <v>495</v>
      </c>
      <c r="E82" s="26"/>
      <c r="F82" s="26" t="s">
        <v>419</v>
      </c>
      <c r="G82" s="26"/>
      <c r="H82" s="26"/>
      <c r="I82" s="26"/>
      <c r="J82" s="24"/>
      <c r="K82" s="43" t="s">
        <v>403</v>
      </c>
      <c r="L82" s="22"/>
    </row>
    <row r="83" spans="1:12" ht="16.5" thickBot="1">
      <c r="A83" s="42"/>
      <c r="B83" s="51" t="s">
        <v>32</v>
      </c>
      <c r="C83" s="24" t="s">
        <v>32</v>
      </c>
      <c r="D83" s="25" t="s">
        <v>496</v>
      </c>
      <c r="E83" s="26"/>
      <c r="F83" s="26" t="s">
        <v>419</v>
      </c>
      <c r="G83" s="26" t="s">
        <v>419</v>
      </c>
      <c r="H83" s="26" t="s">
        <v>419</v>
      </c>
      <c r="I83" s="26"/>
      <c r="J83" s="24"/>
      <c r="K83" s="43" t="s">
        <v>403</v>
      </c>
      <c r="L83" s="22"/>
    </row>
    <row r="84" spans="1:12" ht="27.75" thickBot="1">
      <c r="A84" s="42"/>
      <c r="B84" s="51" t="s">
        <v>32</v>
      </c>
      <c r="C84" s="24" t="s">
        <v>32</v>
      </c>
      <c r="D84" s="25" t="s">
        <v>497</v>
      </c>
      <c r="E84" s="26" t="s">
        <v>419</v>
      </c>
      <c r="F84" s="26"/>
      <c r="G84" s="26"/>
      <c r="H84" s="26"/>
      <c r="I84" s="26"/>
      <c r="J84" s="26" t="s">
        <v>419</v>
      </c>
      <c r="K84" s="43" t="s">
        <v>403</v>
      </c>
      <c r="L84" s="22"/>
    </row>
    <row r="85" spans="1:12">
      <c r="A85" s="42"/>
      <c r="B85" s="439" t="s">
        <v>32</v>
      </c>
      <c r="C85" s="442" t="s">
        <v>32</v>
      </c>
      <c r="D85" s="445" t="s">
        <v>498</v>
      </c>
      <c r="E85" s="448" t="s">
        <v>419</v>
      </c>
      <c r="F85" s="448" t="s">
        <v>419</v>
      </c>
      <c r="G85" s="448"/>
      <c r="H85" s="448" t="s">
        <v>419</v>
      </c>
      <c r="I85" s="448" t="s">
        <v>419</v>
      </c>
      <c r="J85" s="442"/>
      <c r="K85" s="455" t="s">
        <v>403</v>
      </c>
      <c r="L85" s="52" t="s">
        <v>499</v>
      </c>
    </row>
    <row r="86" spans="1:12" ht="27">
      <c r="A86" s="42"/>
      <c r="B86" s="440"/>
      <c r="C86" s="443"/>
      <c r="D86" s="446"/>
      <c r="E86" s="449"/>
      <c r="F86" s="449"/>
      <c r="G86" s="449"/>
      <c r="H86" s="449"/>
      <c r="I86" s="449"/>
      <c r="J86" s="443"/>
      <c r="K86" s="456"/>
      <c r="L86" s="52" t="s">
        <v>500</v>
      </c>
    </row>
    <row r="87" spans="1:12" ht="16.5" thickBot="1">
      <c r="A87" s="42"/>
      <c r="B87" s="441"/>
      <c r="C87" s="444"/>
      <c r="D87" s="447"/>
      <c r="E87" s="450"/>
      <c r="F87" s="450"/>
      <c r="G87" s="450"/>
      <c r="H87" s="450"/>
      <c r="I87" s="450"/>
      <c r="J87" s="444"/>
      <c r="K87" s="457"/>
      <c r="L87" s="53"/>
    </row>
    <row r="88" spans="1:12" ht="18.75" thickBot="1">
      <c r="A88" s="42"/>
      <c r="B88" s="51" t="s">
        <v>32</v>
      </c>
      <c r="C88" s="24" t="s">
        <v>32</v>
      </c>
      <c r="D88" s="25" t="s">
        <v>501</v>
      </c>
      <c r="E88" s="26" t="s">
        <v>419</v>
      </c>
      <c r="F88" s="26" t="s">
        <v>419</v>
      </c>
      <c r="G88" s="26"/>
      <c r="H88" s="26" t="s">
        <v>419</v>
      </c>
      <c r="I88" s="26" t="s">
        <v>419</v>
      </c>
      <c r="J88" s="24"/>
      <c r="K88" s="43" t="s">
        <v>403</v>
      </c>
      <c r="L88" s="53"/>
    </row>
    <row r="89" spans="1:12" ht="16.5" thickBot="1">
      <c r="A89" s="42"/>
      <c r="B89" s="51" t="s">
        <v>32</v>
      </c>
      <c r="C89" s="24" t="s">
        <v>32</v>
      </c>
      <c r="D89" s="25" t="s">
        <v>502</v>
      </c>
      <c r="E89" s="26" t="s">
        <v>419</v>
      </c>
      <c r="F89" s="26" t="s">
        <v>419</v>
      </c>
      <c r="G89" s="26"/>
      <c r="H89" s="26" t="s">
        <v>419</v>
      </c>
      <c r="I89" s="26" t="s">
        <v>419</v>
      </c>
      <c r="J89" s="24"/>
      <c r="K89" s="43" t="s">
        <v>403</v>
      </c>
      <c r="L89" s="53"/>
    </row>
    <row r="90" spans="1:12" ht="16.5" thickBot="1">
      <c r="A90" s="42"/>
      <c r="B90" s="51" t="s">
        <v>32</v>
      </c>
      <c r="C90" s="24" t="s">
        <v>32</v>
      </c>
      <c r="D90" s="25" t="s">
        <v>503</v>
      </c>
      <c r="E90" s="26" t="s">
        <v>419</v>
      </c>
      <c r="F90" s="26" t="s">
        <v>419</v>
      </c>
      <c r="G90" s="26"/>
      <c r="H90" s="26" t="s">
        <v>419</v>
      </c>
      <c r="I90" s="26" t="s">
        <v>419</v>
      </c>
      <c r="J90" s="24"/>
      <c r="K90" s="43" t="s">
        <v>403</v>
      </c>
      <c r="L90" s="53"/>
    </row>
    <row r="91" spans="1:12" ht="18.75" thickBot="1">
      <c r="A91" s="42"/>
      <c r="B91" s="51" t="s">
        <v>32</v>
      </c>
      <c r="C91" s="24" t="s">
        <v>32</v>
      </c>
      <c r="D91" s="25" t="s">
        <v>504</v>
      </c>
      <c r="E91" s="26" t="s">
        <v>419</v>
      </c>
      <c r="F91" s="26" t="s">
        <v>419</v>
      </c>
      <c r="G91" s="26"/>
      <c r="H91" s="26"/>
      <c r="I91" s="26"/>
      <c r="J91" s="24"/>
      <c r="K91" s="43" t="s">
        <v>403</v>
      </c>
      <c r="L91" s="53" t="s">
        <v>505</v>
      </c>
    </row>
    <row r="92" spans="1:12" ht="18.75" thickBot="1">
      <c r="A92" s="42"/>
      <c r="B92" s="51" t="s">
        <v>32</v>
      </c>
      <c r="C92" s="24" t="s">
        <v>32</v>
      </c>
      <c r="D92" s="25" t="s">
        <v>506</v>
      </c>
      <c r="E92" s="26"/>
      <c r="F92" s="26" t="s">
        <v>419</v>
      </c>
      <c r="G92" s="26"/>
      <c r="H92" s="26"/>
      <c r="I92" s="26" t="s">
        <v>419</v>
      </c>
      <c r="J92" s="24"/>
      <c r="K92" s="43" t="s">
        <v>403</v>
      </c>
      <c r="L92" s="53" t="s">
        <v>505</v>
      </c>
    </row>
    <row r="93" spans="1:12" ht="16.5" thickBot="1">
      <c r="A93" s="42"/>
      <c r="B93" s="51" t="s">
        <v>32</v>
      </c>
      <c r="C93" s="24" t="s">
        <v>32</v>
      </c>
      <c r="D93" s="25" t="s">
        <v>507</v>
      </c>
      <c r="E93" s="26" t="s">
        <v>419</v>
      </c>
      <c r="F93" s="26" t="s">
        <v>419</v>
      </c>
      <c r="G93" s="26"/>
      <c r="H93" s="26" t="s">
        <v>419</v>
      </c>
      <c r="I93" s="26"/>
      <c r="J93" s="24"/>
      <c r="K93" s="43" t="s">
        <v>403</v>
      </c>
      <c r="L93" s="53"/>
    </row>
    <row r="94" spans="1:12" ht="16.5" thickBot="1">
      <c r="A94" s="42"/>
      <c r="B94" s="51" t="s">
        <v>32</v>
      </c>
      <c r="C94" s="24" t="s">
        <v>32</v>
      </c>
      <c r="D94" s="25" t="s">
        <v>508</v>
      </c>
      <c r="E94" s="26" t="s">
        <v>419</v>
      </c>
      <c r="F94" s="26" t="s">
        <v>419</v>
      </c>
      <c r="G94" s="26"/>
      <c r="H94" s="26" t="s">
        <v>419</v>
      </c>
      <c r="I94" s="26" t="s">
        <v>419</v>
      </c>
      <c r="J94" s="24"/>
      <c r="K94" s="43" t="s">
        <v>403</v>
      </c>
      <c r="L94" s="53"/>
    </row>
    <row r="95" spans="1:12" ht="16.5" thickBot="1">
      <c r="A95" s="42"/>
      <c r="B95" s="51" t="s">
        <v>32</v>
      </c>
      <c r="C95" s="24" t="s">
        <v>32</v>
      </c>
      <c r="D95" s="25" t="s">
        <v>509</v>
      </c>
      <c r="E95" s="26" t="s">
        <v>419</v>
      </c>
      <c r="F95" s="26" t="s">
        <v>419</v>
      </c>
      <c r="G95" s="26"/>
      <c r="H95" s="26" t="s">
        <v>419</v>
      </c>
      <c r="I95" s="26" t="s">
        <v>419</v>
      </c>
      <c r="J95" s="24"/>
      <c r="K95" s="43" t="s">
        <v>403</v>
      </c>
      <c r="L95" s="53"/>
    </row>
    <row r="96" spans="1:12" ht="18.75" thickBot="1">
      <c r="A96" s="42"/>
      <c r="B96" s="51" t="s">
        <v>32</v>
      </c>
      <c r="C96" s="24" t="s">
        <v>32</v>
      </c>
      <c r="D96" s="25" t="s">
        <v>510</v>
      </c>
      <c r="E96" s="26" t="s">
        <v>419</v>
      </c>
      <c r="F96" s="26" t="s">
        <v>419</v>
      </c>
      <c r="G96" s="26"/>
      <c r="H96" s="26" t="s">
        <v>419</v>
      </c>
      <c r="I96" s="26" t="s">
        <v>419</v>
      </c>
      <c r="J96" s="24"/>
      <c r="K96" s="43" t="s">
        <v>403</v>
      </c>
      <c r="L96" s="53" t="s">
        <v>511</v>
      </c>
    </row>
    <row r="97" spans="1:12" ht="18.75" thickBot="1">
      <c r="A97" s="42"/>
      <c r="B97" s="51" t="s">
        <v>32</v>
      </c>
      <c r="C97" s="24" t="s">
        <v>32</v>
      </c>
      <c r="D97" s="25" t="s">
        <v>512</v>
      </c>
      <c r="E97" s="26" t="s">
        <v>419</v>
      </c>
      <c r="F97" s="26" t="s">
        <v>419</v>
      </c>
      <c r="G97" s="26"/>
      <c r="H97" s="26" t="s">
        <v>419</v>
      </c>
      <c r="I97" s="26" t="s">
        <v>419</v>
      </c>
      <c r="J97" s="24"/>
      <c r="K97" s="43" t="s">
        <v>403</v>
      </c>
      <c r="L97" s="53" t="s">
        <v>513</v>
      </c>
    </row>
    <row r="98" spans="1:12" ht="18.75" thickBot="1">
      <c r="A98" s="42"/>
      <c r="B98" s="51" t="s">
        <v>32</v>
      </c>
      <c r="C98" s="24" t="s">
        <v>32</v>
      </c>
      <c r="D98" s="25" t="s">
        <v>514</v>
      </c>
      <c r="E98" s="26" t="s">
        <v>419</v>
      </c>
      <c r="F98" s="26" t="s">
        <v>419</v>
      </c>
      <c r="G98" s="26"/>
      <c r="H98" s="26" t="s">
        <v>419</v>
      </c>
      <c r="I98" s="26" t="s">
        <v>419</v>
      </c>
      <c r="J98" s="24"/>
      <c r="K98" s="43" t="s">
        <v>403</v>
      </c>
      <c r="L98" s="53" t="s">
        <v>515</v>
      </c>
    </row>
    <row r="99" spans="1:12" ht="16.5" thickBot="1">
      <c r="A99" s="42"/>
      <c r="B99" s="51" t="s">
        <v>32</v>
      </c>
      <c r="C99" s="24" t="s">
        <v>32</v>
      </c>
      <c r="D99" s="25" t="s">
        <v>516</v>
      </c>
      <c r="E99" s="26" t="s">
        <v>419</v>
      </c>
      <c r="F99" s="26" t="s">
        <v>419</v>
      </c>
      <c r="G99" s="26"/>
      <c r="H99" s="26" t="s">
        <v>419</v>
      </c>
      <c r="I99" s="26" t="s">
        <v>419</v>
      </c>
      <c r="J99" s="24"/>
      <c r="K99" s="43" t="s">
        <v>403</v>
      </c>
      <c r="L99" s="53"/>
    </row>
    <row r="100" spans="1:12" ht="16.5" thickBot="1">
      <c r="A100" s="42"/>
      <c r="B100" s="51" t="s">
        <v>32</v>
      </c>
      <c r="C100" s="24" t="s">
        <v>32</v>
      </c>
      <c r="D100" s="25" t="s">
        <v>517</v>
      </c>
      <c r="E100" s="26" t="s">
        <v>419</v>
      </c>
      <c r="F100" s="26" t="s">
        <v>419</v>
      </c>
      <c r="G100" s="26"/>
      <c r="H100" s="26" t="s">
        <v>419</v>
      </c>
      <c r="I100" s="26" t="s">
        <v>419</v>
      </c>
      <c r="J100" s="24"/>
      <c r="K100" s="43" t="s">
        <v>403</v>
      </c>
      <c r="L100" s="53"/>
    </row>
    <row r="101" spans="1:12" ht="18.75" thickBot="1">
      <c r="A101" s="42"/>
      <c r="B101" s="51" t="s">
        <v>32</v>
      </c>
      <c r="C101" s="24" t="s">
        <v>32</v>
      </c>
      <c r="D101" s="25" t="s">
        <v>518</v>
      </c>
      <c r="E101" s="26" t="s">
        <v>419</v>
      </c>
      <c r="F101" s="26" t="s">
        <v>419</v>
      </c>
      <c r="G101" s="26"/>
      <c r="H101" s="26" t="s">
        <v>419</v>
      </c>
      <c r="I101" s="26" t="s">
        <v>419</v>
      </c>
      <c r="J101" s="24"/>
      <c r="K101" s="43" t="s">
        <v>403</v>
      </c>
      <c r="L101" s="53"/>
    </row>
    <row r="102" spans="1:12" ht="27.75" thickBot="1">
      <c r="A102" s="42"/>
      <c r="B102" s="51" t="s">
        <v>32</v>
      </c>
      <c r="C102" s="24" t="s">
        <v>32</v>
      </c>
      <c r="D102" s="25" t="s">
        <v>519</v>
      </c>
      <c r="E102" s="26" t="s">
        <v>419</v>
      </c>
      <c r="F102" s="26" t="s">
        <v>419</v>
      </c>
      <c r="G102" s="26" t="s">
        <v>419</v>
      </c>
      <c r="H102" s="26" t="s">
        <v>419</v>
      </c>
      <c r="I102" s="26" t="s">
        <v>419</v>
      </c>
      <c r="J102" s="24"/>
      <c r="K102" s="43" t="s">
        <v>403</v>
      </c>
      <c r="L102" s="53" t="s">
        <v>520</v>
      </c>
    </row>
    <row r="103" spans="1:12" ht="18.75" thickBot="1">
      <c r="A103" s="42"/>
      <c r="B103" s="51" t="s">
        <v>32</v>
      </c>
      <c r="C103" s="24" t="s">
        <v>32</v>
      </c>
      <c r="D103" s="25" t="s">
        <v>521</v>
      </c>
      <c r="E103" s="26" t="s">
        <v>419</v>
      </c>
      <c r="F103" s="26" t="s">
        <v>419</v>
      </c>
      <c r="G103" s="26"/>
      <c r="H103" s="26" t="s">
        <v>419</v>
      </c>
      <c r="I103" s="26" t="s">
        <v>419</v>
      </c>
      <c r="J103" s="24"/>
      <c r="K103" s="43" t="s">
        <v>403</v>
      </c>
      <c r="L103" s="53"/>
    </row>
    <row r="104" spans="1:12" ht="16.5" thickBot="1">
      <c r="B104" s="17" t="s">
        <v>379</v>
      </c>
      <c r="C104" s="18"/>
      <c r="D104" s="18"/>
      <c r="E104" s="18"/>
      <c r="F104" s="18"/>
      <c r="G104" s="18"/>
      <c r="H104" s="18"/>
      <c r="I104" s="18"/>
      <c r="J104" s="18"/>
      <c r="K104" s="18"/>
      <c r="L104" s="19"/>
    </row>
    <row r="105" spans="1:12" ht="27.75" thickBot="1">
      <c r="A105" s="20"/>
      <c r="B105" s="54" t="s">
        <v>37</v>
      </c>
      <c r="C105" s="30" t="s">
        <v>522</v>
      </c>
      <c r="D105" s="31" t="s">
        <v>523</v>
      </c>
      <c r="E105" s="32" t="s">
        <v>419</v>
      </c>
      <c r="F105" s="32" t="s">
        <v>419</v>
      </c>
      <c r="G105" s="32"/>
      <c r="H105" s="32" t="s">
        <v>419</v>
      </c>
      <c r="I105" s="32"/>
      <c r="J105" s="30"/>
      <c r="K105" s="33" t="s">
        <v>400</v>
      </c>
      <c r="L105" s="34"/>
    </row>
    <row r="106" spans="1:12" ht="27.75" thickBot="1">
      <c r="A106" s="20"/>
      <c r="B106" s="55" t="s">
        <v>37</v>
      </c>
      <c r="C106" s="24" t="s">
        <v>522</v>
      </c>
      <c r="D106" s="25" t="s">
        <v>524</v>
      </c>
      <c r="E106" s="26"/>
      <c r="F106" s="26" t="s">
        <v>419</v>
      </c>
      <c r="G106" s="26"/>
      <c r="H106" s="26"/>
      <c r="I106" s="26"/>
      <c r="J106" s="24"/>
      <c r="K106" s="27" t="s">
        <v>400</v>
      </c>
      <c r="L106" s="22"/>
    </row>
    <row r="107" spans="1:12" ht="63.75" thickBot="1">
      <c r="A107" s="20"/>
      <c r="B107" s="55" t="s">
        <v>37</v>
      </c>
      <c r="C107" s="24" t="s">
        <v>525</v>
      </c>
      <c r="D107" s="25" t="s">
        <v>526</v>
      </c>
      <c r="E107" s="26" t="s">
        <v>419</v>
      </c>
      <c r="F107" s="26" t="s">
        <v>419</v>
      </c>
      <c r="G107" s="26"/>
      <c r="H107" s="26" t="s">
        <v>419</v>
      </c>
      <c r="I107" s="26"/>
      <c r="J107" s="24"/>
      <c r="K107" s="27" t="s">
        <v>400</v>
      </c>
      <c r="L107" s="22" t="s">
        <v>527</v>
      </c>
    </row>
    <row r="108" spans="1:12" ht="16.5" thickBot="1">
      <c r="A108" s="20"/>
      <c r="B108" s="55" t="s">
        <v>37</v>
      </c>
      <c r="C108" s="24" t="s">
        <v>525</v>
      </c>
      <c r="D108" s="25" t="s">
        <v>528</v>
      </c>
      <c r="E108" s="26" t="s">
        <v>419</v>
      </c>
      <c r="F108" s="26" t="s">
        <v>419</v>
      </c>
      <c r="G108" s="26" t="s">
        <v>419</v>
      </c>
      <c r="H108" s="26" t="s">
        <v>419</v>
      </c>
      <c r="I108" s="26"/>
      <c r="J108" s="26" t="s">
        <v>419</v>
      </c>
      <c r="K108" s="27" t="s">
        <v>400</v>
      </c>
      <c r="L108" s="22"/>
    </row>
    <row r="109" spans="1:12" ht="18.75" thickBot="1">
      <c r="A109" s="20"/>
      <c r="B109" s="55" t="s">
        <v>37</v>
      </c>
      <c r="C109" s="24" t="s">
        <v>522</v>
      </c>
      <c r="D109" s="25" t="s">
        <v>529</v>
      </c>
      <c r="E109" s="26"/>
      <c r="F109" s="26" t="s">
        <v>419</v>
      </c>
      <c r="G109" s="26"/>
      <c r="H109" s="26"/>
      <c r="I109" s="26"/>
      <c r="J109" s="24"/>
      <c r="K109" s="27" t="s">
        <v>400</v>
      </c>
      <c r="L109" s="22" t="s">
        <v>530</v>
      </c>
    </row>
    <row r="110" spans="1:12" ht="36.75" thickBot="1">
      <c r="A110" s="20"/>
      <c r="B110" s="55" t="s">
        <v>37</v>
      </c>
      <c r="C110" s="24" t="s">
        <v>522</v>
      </c>
      <c r="D110" s="25" t="s">
        <v>531</v>
      </c>
      <c r="E110" s="26"/>
      <c r="F110" s="26" t="s">
        <v>419</v>
      </c>
      <c r="G110" s="26"/>
      <c r="H110" s="26"/>
      <c r="I110" s="26" t="s">
        <v>419</v>
      </c>
      <c r="J110" s="24"/>
      <c r="K110" s="27" t="s">
        <v>400</v>
      </c>
      <c r="L110" s="22" t="s">
        <v>530</v>
      </c>
    </row>
    <row r="111" spans="1:12" ht="27.75" thickBot="1">
      <c r="A111" s="20"/>
      <c r="B111" s="55" t="s">
        <v>37</v>
      </c>
      <c r="C111" s="24" t="s">
        <v>522</v>
      </c>
      <c r="D111" s="25" t="s">
        <v>532</v>
      </c>
      <c r="E111" s="26"/>
      <c r="F111" s="26" t="s">
        <v>419</v>
      </c>
      <c r="G111" s="26"/>
      <c r="H111" s="26"/>
      <c r="I111" s="26"/>
      <c r="J111" s="24"/>
      <c r="K111" s="27" t="s">
        <v>400</v>
      </c>
      <c r="L111" s="22" t="s">
        <v>533</v>
      </c>
    </row>
    <row r="112" spans="1:12" ht="27.75" thickBot="1">
      <c r="A112" s="20"/>
      <c r="B112" s="55" t="s">
        <v>37</v>
      </c>
      <c r="C112" s="24" t="s">
        <v>522</v>
      </c>
      <c r="D112" s="25" t="s">
        <v>534</v>
      </c>
      <c r="E112" s="26"/>
      <c r="F112" s="26" t="s">
        <v>419</v>
      </c>
      <c r="G112" s="26"/>
      <c r="H112" s="26"/>
      <c r="I112" s="26"/>
      <c r="J112" s="24"/>
      <c r="K112" s="27" t="s">
        <v>400</v>
      </c>
      <c r="L112" s="22" t="s">
        <v>533</v>
      </c>
    </row>
    <row r="113" spans="1:12" ht="27.75" thickBot="1">
      <c r="A113" s="20"/>
      <c r="B113" s="55" t="s">
        <v>37</v>
      </c>
      <c r="C113" s="24" t="s">
        <v>522</v>
      </c>
      <c r="D113" s="25" t="s">
        <v>535</v>
      </c>
      <c r="E113" s="26"/>
      <c r="F113" s="26" t="s">
        <v>419</v>
      </c>
      <c r="G113" s="26"/>
      <c r="H113" s="26"/>
      <c r="I113" s="26"/>
      <c r="J113" s="24"/>
      <c r="K113" s="27" t="s">
        <v>400</v>
      </c>
      <c r="L113" s="22" t="s">
        <v>533</v>
      </c>
    </row>
    <row r="114" spans="1:12" ht="27.75" thickBot="1">
      <c r="A114" s="20"/>
      <c r="B114" s="55" t="s">
        <v>37</v>
      </c>
      <c r="C114" s="24" t="s">
        <v>522</v>
      </c>
      <c r="D114" s="25" t="s">
        <v>536</v>
      </c>
      <c r="E114" s="26"/>
      <c r="F114" s="26" t="s">
        <v>419</v>
      </c>
      <c r="G114" s="26"/>
      <c r="H114" s="26"/>
      <c r="I114" s="26"/>
      <c r="J114" s="24"/>
      <c r="K114" s="27" t="s">
        <v>400</v>
      </c>
      <c r="L114" s="22" t="s">
        <v>533</v>
      </c>
    </row>
    <row r="115" spans="1:12" ht="27.75" thickBot="1">
      <c r="A115" s="20"/>
      <c r="B115" s="55" t="s">
        <v>37</v>
      </c>
      <c r="C115" s="24" t="s">
        <v>522</v>
      </c>
      <c r="D115" s="25" t="s">
        <v>537</v>
      </c>
      <c r="E115" s="26"/>
      <c r="F115" s="26"/>
      <c r="G115" s="26" t="s">
        <v>419</v>
      </c>
      <c r="H115" s="26"/>
      <c r="I115" s="26"/>
      <c r="J115" s="24"/>
      <c r="K115" s="27" t="s">
        <v>400</v>
      </c>
      <c r="L115" s="22" t="s">
        <v>533</v>
      </c>
    </row>
    <row r="116" spans="1:12" ht="63.75" thickBot="1">
      <c r="A116" s="20"/>
      <c r="B116" s="55" t="s">
        <v>37</v>
      </c>
      <c r="C116" s="24" t="s">
        <v>522</v>
      </c>
      <c r="D116" s="25" t="s">
        <v>538</v>
      </c>
      <c r="E116" s="26"/>
      <c r="F116" s="26" t="s">
        <v>419</v>
      </c>
      <c r="G116" s="26"/>
      <c r="H116" s="26"/>
      <c r="I116" s="26" t="s">
        <v>419</v>
      </c>
      <c r="J116" s="24"/>
      <c r="K116" s="27" t="s">
        <v>400</v>
      </c>
      <c r="L116" s="22" t="s">
        <v>533</v>
      </c>
    </row>
    <row r="117" spans="1:12" ht="27.75" thickBot="1">
      <c r="A117" s="20"/>
      <c r="B117" s="55" t="s">
        <v>37</v>
      </c>
      <c r="C117" s="24" t="s">
        <v>522</v>
      </c>
      <c r="D117" s="25" t="s">
        <v>539</v>
      </c>
      <c r="E117" s="26"/>
      <c r="F117" s="26" t="s">
        <v>419</v>
      </c>
      <c r="G117" s="26"/>
      <c r="H117" s="26"/>
      <c r="I117" s="26"/>
      <c r="J117" s="24"/>
      <c r="K117" s="27" t="s">
        <v>400</v>
      </c>
      <c r="L117" s="22" t="s">
        <v>533</v>
      </c>
    </row>
    <row r="118" spans="1:12" ht="27.75" thickBot="1">
      <c r="A118" s="20"/>
      <c r="B118" s="55" t="s">
        <v>37</v>
      </c>
      <c r="C118" s="24" t="s">
        <v>522</v>
      </c>
      <c r="D118" s="25" t="s">
        <v>540</v>
      </c>
      <c r="E118" s="26"/>
      <c r="F118" s="26" t="s">
        <v>419</v>
      </c>
      <c r="G118" s="26"/>
      <c r="H118" s="26"/>
      <c r="I118" s="26"/>
      <c r="J118" s="24"/>
      <c r="K118" s="27" t="s">
        <v>400</v>
      </c>
      <c r="L118" s="22" t="s">
        <v>533</v>
      </c>
    </row>
    <row r="119" spans="1:12" ht="27.75" thickBot="1">
      <c r="A119" s="20"/>
      <c r="B119" s="55" t="s">
        <v>37</v>
      </c>
      <c r="C119" s="24" t="s">
        <v>522</v>
      </c>
      <c r="D119" s="25" t="s">
        <v>541</v>
      </c>
      <c r="E119" s="26"/>
      <c r="F119" s="26" t="s">
        <v>419</v>
      </c>
      <c r="G119" s="26"/>
      <c r="H119" s="26"/>
      <c r="I119" s="26" t="s">
        <v>419</v>
      </c>
      <c r="J119" s="24"/>
      <c r="K119" s="27" t="s">
        <v>400</v>
      </c>
      <c r="L119" s="22" t="s">
        <v>533</v>
      </c>
    </row>
    <row r="120" spans="1:12" ht="27.75" thickBot="1">
      <c r="A120" s="20"/>
      <c r="B120" s="55" t="s">
        <v>37</v>
      </c>
      <c r="C120" s="24" t="s">
        <v>522</v>
      </c>
      <c r="D120" s="25" t="s">
        <v>542</v>
      </c>
      <c r="E120" s="26"/>
      <c r="F120" s="26" t="s">
        <v>419</v>
      </c>
      <c r="G120" s="26"/>
      <c r="H120" s="26"/>
      <c r="I120" s="26"/>
      <c r="J120" s="24"/>
      <c r="K120" s="27" t="s">
        <v>400</v>
      </c>
      <c r="L120" s="22" t="s">
        <v>533</v>
      </c>
    </row>
    <row r="121" spans="1:12" ht="27.75" thickBot="1">
      <c r="A121" s="20"/>
      <c r="B121" s="55" t="s">
        <v>37</v>
      </c>
      <c r="C121" s="24" t="s">
        <v>522</v>
      </c>
      <c r="D121" s="25" t="s">
        <v>543</v>
      </c>
      <c r="E121" s="26" t="s">
        <v>419</v>
      </c>
      <c r="F121" s="26" t="s">
        <v>419</v>
      </c>
      <c r="G121" s="26"/>
      <c r="H121" s="26" t="s">
        <v>419</v>
      </c>
      <c r="I121" s="26"/>
      <c r="J121" s="24"/>
      <c r="K121" s="27" t="s">
        <v>400</v>
      </c>
      <c r="L121" s="22" t="s">
        <v>533</v>
      </c>
    </row>
    <row r="122" spans="1:12" ht="18.75" thickBot="1">
      <c r="A122" s="20"/>
      <c r="B122" s="55" t="s">
        <v>37</v>
      </c>
      <c r="C122" s="24" t="s">
        <v>522</v>
      </c>
      <c r="D122" s="25" t="s">
        <v>544</v>
      </c>
      <c r="E122" s="26" t="s">
        <v>419</v>
      </c>
      <c r="F122" s="26" t="s">
        <v>419</v>
      </c>
      <c r="G122" s="26"/>
      <c r="H122" s="26" t="s">
        <v>419</v>
      </c>
      <c r="I122" s="26"/>
      <c r="J122" s="24"/>
      <c r="K122" s="27" t="s">
        <v>400</v>
      </c>
      <c r="L122" s="22" t="s">
        <v>530</v>
      </c>
    </row>
    <row r="123" spans="1:12" ht="36.75" thickBot="1">
      <c r="A123" s="20"/>
      <c r="B123" s="55" t="s">
        <v>37</v>
      </c>
      <c r="C123" s="24" t="s">
        <v>525</v>
      </c>
      <c r="D123" s="25" t="s">
        <v>545</v>
      </c>
      <c r="E123" s="26" t="s">
        <v>419</v>
      </c>
      <c r="F123" s="26" t="s">
        <v>419</v>
      </c>
      <c r="G123" s="26" t="s">
        <v>419</v>
      </c>
      <c r="H123" s="26" t="s">
        <v>419</v>
      </c>
      <c r="I123" s="26"/>
      <c r="J123" s="24"/>
      <c r="K123" s="27" t="s">
        <v>400</v>
      </c>
      <c r="L123" s="22" t="s">
        <v>546</v>
      </c>
    </row>
    <row r="124" spans="1:12" ht="16.5" thickBot="1">
      <c r="B124" s="17" t="s">
        <v>408</v>
      </c>
      <c r="C124" s="18"/>
      <c r="D124" s="18"/>
      <c r="E124" s="18"/>
      <c r="F124" s="18"/>
      <c r="G124" s="18"/>
      <c r="H124" s="18"/>
      <c r="I124" s="18"/>
      <c r="J124" s="18"/>
      <c r="K124" s="18"/>
      <c r="L124" s="19"/>
    </row>
    <row r="125" spans="1:12" ht="45.75" thickBot="1">
      <c r="A125" s="20"/>
      <c r="B125" s="56" t="s">
        <v>407</v>
      </c>
      <c r="C125" s="24" t="s">
        <v>547</v>
      </c>
      <c r="D125" s="57" t="s">
        <v>548</v>
      </c>
      <c r="E125" s="26" t="s">
        <v>419</v>
      </c>
      <c r="F125" s="26" t="s">
        <v>419</v>
      </c>
      <c r="G125" s="26"/>
      <c r="H125" s="26" t="s">
        <v>419</v>
      </c>
      <c r="I125" s="26" t="s">
        <v>419</v>
      </c>
      <c r="J125" s="24"/>
      <c r="K125" s="27" t="s">
        <v>400</v>
      </c>
      <c r="L125" s="22" t="s">
        <v>549</v>
      </c>
    </row>
    <row r="126" spans="1:12" ht="36.75" thickBot="1">
      <c r="A126" s="20"/>
      <c r="B126" s="56" t="s">
        <v>407</v>
      </c>
      <c r="C126" s="24" t="s">
        <v>547</v>
      </c>
      <c r="D126" s="25" t="s">
        <v>550</v>
      </c>
      <c r="E126" s="26" t="s">
        <v>419</v>
      </c>
      <c r="F126" s="26"/>
      <c r="G126" s="26" t="s">
        <v>419</v>
      </c>
      <c r="H126" s="26"/>
      <c r="I126" s="26"/>
      <c r="J126" s="24"/>
      <c r="K126" s="27" t="s">
        <v>400</v>
      </c>
      <c r="L126" s="22" t="s">
        <v>549</v>
      </c>
    </row>
    <row r="127" spans="1:12" ht="54.75" thickBot="1">
      <c r="A127" s="20"/>
      <c r="B127" s="56" t="s">
        <v>407</v>
      </c>
      <c r="C127" s="24" t="s">
        <v>547</v>
      </c>
      <c r="D127" s="25" t="s">
        <v>551</v>
      </c>
      <c r="E127" s="26" t="s">
        <v>419</v>
      </c>
      <c r="F127" s="26" t="s">
        <v>419</v>
      </c>
      <c r="G127" s="26" t="s">
        <v>419</v>
      </c>
      <c r="H127" s="26" t="s">
        <v>419</v>
      </c>
      <c r="I127" s="26" t="s">
        <v>419</v>
      </c>
      <c r="J127" s="26" t="s">
        <v>419</v>
      </c>
      <c r="K127" s="27" t="s">
        <v>400</v>
      </c>
      <c r="L127" s="22" t="s">
        <v>549</v>
      </c>
    </row>
  </sheetData>
  <mergeCells count="63">
    <mergeCell ref="B1:L1"/>
    <mergeCell ref="C3:D3"/>
    <mergeCell ref="I3:K3"/>
    <mergeCell ref="B13:B14"/>
    <mergeCell ref="C13:C14"/>
    <mergeCell ref="D13:D14"/>
    <mergeCell ref="E13:E14"/>
    <mergeCell ref="F13:F14"/>
    <mergeCell ref="G13:G14"/>
    <mergeCell ref="H13:H14"/>
    <mergeCell ref="I13:I14"/>
    <mergeCell ref="J13:J14"/>
    <mergeCell ref="K13:K14"/>
    <mergeCell ref="B15:B16"/>
    <mergeCell ref="C15:C16"/>
    <mergeCell ref="D15:D16"/>
    <mergeCell ref="E15:E16"/>
    <mergeCell ref="F15:F16"/>
    <mergeCell ref="G15:G16"/>
    <mergeCell ref="H15:H16"/>
    <mergeCell ref="I15:I16"/>
    <mergeCell ref="J15:J16"/>
    <mergeCell ref="K15:K16"/>
    <mergeCell ref="B17:B18"/>
    <mergeCell ref="C17:C18"/>
    <mergeCell ref="D17:D18"/>
    <mergeCell ref="E17:E18"/>
    <mergeCell ref="F17:F18"/>
    <mergeCell ref="G17:G18"/>
    <mergeCell ref="H17:H18"/>
    <mergeCell ref="I17:I18"/>
    <mergeCell ref="J17:J18"/>
    <mergeCell ref="K17:K18"/>
    <mergeCell ref="B19:B20"/>
    <mergeCell ref="C19:C20"/>
    <mergeCell ref="D19:D20"/>
    <mergeCell ref="E19:E20"/>
    <mergeCell ref="F19:F20"/>
    <mergeCell ref="B30:B31"/>
    <mergeCell ref="C30:C31"/>
    <mergeCell ref="D30:D31"/>
    <mergeCell ref="E30:E31"/>
    <mergeCell ref="F30:F31"/>
    <mergeCell ref="G85:G87"/>
    <mergeCell ref="H85:H87"/>
    <mergeCell ref="I19:I20"/>
    <mergeCell ref="J19:J20"/>
    <mergeCell ref="K19:K20"/>
    <mergeCell ref="G30:G31"/>
    <mergeCell ref="H30:H31"/>
    <mergeCell ref="I85:I87"/>
    <mergeCell ref="J85:J87"/>
    <mergeCell ref="K85:K87"/>
    <mergeCell ref="I30:I31"/>
    <mergeCell ref="J30:J31"/>
    <mergeCell ref="K30:K31"/>
    <mergeCell ref="G19:G20"/>
    <mergeCell ref="H19:H20"/>
    <mergeCell ref="B85:B87"/>
    <mergeCell ref="C85:C87"/>
    <mergeCell ref="D85:D87"/>
    <mergeCell ref="E85:E87"/>
    <mergeCell ref="F85:F8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F174"/>
  <sheetViews>
    <sheetView workbookViewId="0"/>
  </sheetViews>
  <sheetFormatPr baseColWidth="10" defaultRowHeight="15.75"/>
  <cols>
    <col min="2" max="2" width="55.5" customWidth="1"/>
    <col min="3" max="3" width="14.375" customWidth="1"/>
    <col min="5" max="5" width="13.5" customWidth="1"/>
    <col min="6" max="6" width="14.25" style="60" customWidth="1"/>
  </cols>
  <sheetData>
    <row r="1" spans="2:6" ht="16.5" thickBot="1"/>
    <row r="2" spans="2:6" ht="51" customHeight="1">
      <c r="B2" s="79" t="s">
        <v>383</v>
      </c>
      <c r="C2" s="78" t="s">
        <v>386</v>
      </c>
      <c r="D2" s="77" t="s">
        <v>392</v>
      </c>
      <c r="E2" s="76" t="s">
        <v>384</v>
      </c>
      <c r="F2" s="75" t="s">
        <v>387</v>
      </c>
    </row>
    <row r="3" spans="2:6">
      <c r="B3" s="74" t="s">
        <v>320</v>
      </c>
      <c r="C3" s="73" t="s">
        <v>165</v>
      </c>
      <c r="D3" s="72" t="s">
        <v>74</v>
      </c>
      <c r="E3" s="71" t="s">
        <v>31</v>
      </c>
      <c r="F3" s="70">
        <v>30</v>
      </c>
    </row>
    <row r="4" spans="2:6">
      <c r="B4" s="69" t="s">
        <v>340</v>
      </c>
      <c r="C4" s="5" t="s">
        <v>185</v>
      </c>
      <c r="D4" s="8" t="s">
        <v>74</v>
      </c>
      <c r="E4" s="6" t="s">
        <v>31</v>
      </c>
      <c r="F4" s="68">
        <v>280</v>
      </c>
    </row>
    <row r="5" spans="2:6">
      <c r="B5" s="67" t="s">
        <v>321</v>
      </c>
      <c r="C5" s="3" t="s">
        <v>166</v>
      </c>
      <c r="D5" s="7" t="s">
        <v>84</v>
      </c>
      <c r="E5" s="4" t="s">
        <v>31</v>
      </c>
      <c r="F5" s="66">
        <v>52</v>
      </c>
    </row>
    <row r="6" spans="2:6">
      <c r="B6" s="69" t="s">
        <v>288</v>
      </c>
      <c r="C6" s="5" t="s">
        <v>128</v>
      </c>
      <c r="D6" s="8" t="s">
        <v>57</v>
      </c>
      <c r="E6" s="6" t="s">
        <v>31</v>
      </c>
      <c r="F6" s="68">
        <v>150</v>
      </c>
    </row>
    <row r="7" spans="2:6">
      <c r="B7" s="67" t="s">
        <v>341</v>
      </c>
      <c r="C7" s="3" t="s">
        <v>186</v>
      </c>
      <c r="D7" s="7" t="s">
        <v>393</v>
      </c>
      <c r="E7" s="4" t="s">
        <v>42</v>
      </c>
      <c r="F7" s="66">
        <v>10</v>
      </c>
    </row>
    <row r="8" spans="2:6">
      <c r="B8" s="69" t="s">
        <v>385</v>
      </c>
      <c r="C8" s="5" t="s">
        <v>51</v>
      </c>
      <c r="D8" s="8" t="s">
        <v>394</v>
      </c>
      <c r="E8" s="6" t="s">
        <v>39</v>
      </c>
      <c r="F8" s="68">
        <v>1383</v>
      </c>
    </row>
    <row r="9" spans="2:6">
      <c r="B9" s="67" t="s">
        <v>277</v>
      </c>
      <c r="C9" s="3" t="s">
        <v>116</v>
      </c>
      <c r="D9" s="7" t="s">
        <v>101</v>
      </c>
      <c r="E9" s="4" t="s">
        <v>39</v>
      </c>
      <c r="F9" s="66">
        <v>220</v>
      </c>
    </row>
    <row r="10" spans="2:6">
      <c r="B10" s="69" t="s">
        <v>554</v>
      </c>
      <c r="C10" s="5" t="s">
        <v>105</v>
      </c>
      <c r="D10" s="8" t="s">
        <v>84</v>
      </c>
      <c r="E10" s="6" t="s">
        <v>31</v>
      </c>
      <c r="F10" s="68">
        <v>655</v>
      </c>
    </row>
    <row r="11" spans="2:6">
      <c r="B11" s="67" t="s">
        <v>223</v>
      </c>
      <c r="C11" s="3" t="s">
        <v>54</v>
      </c>
      <c r="D11" s="7" t="s">
        <v>101</v>
      </c>
      <c r="E11" s="4" t="s">
        <v>39</v>
      </c>
      <c r="F11" s="66">
        <v>1021</v>
      </c>
    </row>
    <row r="12" spans="2:6">
      <c r="B12" s="69" t="s">
        <v>2</v>
      </c>
      <c r="C12" s="5" t="s">
        <v>55</v>
      </c>
      <c r="D12" s="8" t="s">
        <v>74</v>
      </c>
      <c r="E12" s="6" t="s">
        <v>39</v>
      </c>
      <c r="F12" s="68">
        <v>860</v>
      </c>
    </row>
    <row r="13" spans="2:6">
      <c r="B13" s="67" t="s">
        <v>355</v>
      </c>
      <c r="C13" s="3" t="s">
        <v>201</v>
      </c>
      <c r="D13" s="7" t="s">
        <v>57</v>
      </c>
      <c r="E13" s="4" t="s">
        <v>42</v>
      </c>
      <c r="F13" s="66">
        <v>3</v>
      </c>
    </row>
    <row r="14" spans="2:6">
      <c r="B14" s="69" t="s">
        <v>314</v>
      </c>
      <c r="C14" s="5" t="s">
        <v>159</v>
      </c>
      <c r="D14" s="8" t="s">
        <v>101</v>
      </c>
      <c r="E14" s="6" t="s">
        <v>42</v>
      </c>
      <c r="F14" s="68">
        <v>1</v>
      </c>
    </row>
    <row r="15" spans="2:6">
      <c r="B15" s="67" t="s">
        <v>264</v>
      </c>
      <c r="C15" s="3" t="s">
        <v>102</v>
      </c>
      <c r="D15" s="7" t="s">
        <v>57</v>
      </c>
      <c r="E15" s="4" t="s">
        <v>39</v>
      </c>
      <c r="F15" s="66">
        <v>35</v>
      </c>
    </row>
    <row r="16" spans="2:6">
      <c r="B16" s="69" t="s">
        <v>229</v>
      </c>
      <c r="C16" s="5" t="s">
        <v>61</v>
      </c>
      <c r="D16" s="8" t="s">
        <v>74</v>
      </c>
      <c r="E16" s="6" t="s">
        <v>31</v>
      </c>
      <c r="F16" s="68">
        <v>774</v>
      </c>
    </row>
    <row r="17" spans="2:6">
      <c r="B17" s="67" t="s">
        <v>342</v>
      </c>
      <c r="C17" s="3" t="s">
        <v>188</v>
      </c>
      <c r="D17" s="7" t="s">
        <v>84</v>
      </c>
      <c r="E17" s="4" t="s">
        <v>31</v>
      </c>
      <c r="F17" s="66">
        <v>293</v>
      </c>
    </row>
    <row r="18" spans="2:6">
      <c r="B18" s="69" t="s">
        <v>232</v>
      </c>
      <c r="C18" s="5" t="s">
        <v>64</v>
      </c>
      <c r="D18" s="8" t="s">
        <v>393</v>
      </c>
      <c r="E18" s="6" t="s">
        <v>31</v>
      </c>
      <c r="F18" s="68">
        <v>1887</v>
      </c>
    </row>
    <row r="19" spans="2:6">
      <c r="B19" s="67" t="s">
        <v>369</v>
      </c>
      <c r="C19" s="3" t="s">
        <v>218</v>
      </c>
      <c r="D19" s="7" t="s">
        <v>57</v>
      </c>
      <c r="E19" s="4" t="s">
        <v>42</v>
      </c>
      <c r="F19" s="66">
        <v>2</v>
      </c>
    </row>
    <row r="20" spans="2:6">
      <c r="B20" s="69" t="s">
        <v>227</v>
      </c>
      <c r="C20" s="5" t="s">
        <v>59</v>
      </c>
      <c r="D20" s="8" t="s">
        <v>84</v>
      </c>
      <c r="E20" s="6" t="s">
        <v>31</v>
      </c>
      <c r="F20" s="68">
        <v>1709</v>
      </c>
    </row>
    <row r="21" spans="2:6">
      <c r="B21" s="67" t="s">
        <v>303</v>
      </c>
      <c r="C21" s="3" t="s">
        <v>146</v>
      </c>
      <c r="D21" s="7" t="s">
        <v>57</v>
      </c>
      <c r="E21" s="4" t="s">
        <v>42</v>
      </c>
      <c r="F21" s="66">
        <v>9</v>
      </c>
    </row>
    <row r="22" spans="2:6">
      <c r="B22" s="69" t="s">
        <v>231</v>
      </c>
      <c r="C22" s="5" t="s">
        <v>63</v>
      </c>
      <c r="D22" s="8" t="s">
        <v>74</v>
      </c>
      <c r="E22" s="6" t="s">
        <v>31</v>
      </c>
      <c r="F22" s="68">
        <v>1180</v>
      </c>
    </row>
    <row r="23" spans="2:6">
      <c r="B23" s="67" t="s">
        <v>221</v>
      </c>
      <c r="C23" s="3" t="s">
        <v>52</v>
      </c>
      <c r="D23" s="7" t="s">
        <v>394</v>
      </c>
      <c r="E23" s="4" t="s">
        <v>39</v>
      </c>
      <c r="F23" s="66">
        <v>196</v>
      </c>
    </row>
    <row r="24" spans="2:6">
      <c r="B24" s="69" t="s">
        <v>331</v>
      </c>
      <c r="C24" s="5" t="s">
        <v>176</v>
      </c>
      <c r="D24" s="8" t="s">
        <v>101</v>
      </c>
      <c r="E24" s="6" t="s">
        <v>42</v>
      </c>
      <c r="F24" s="68">
        <v>1</v>
      </c>
    </row>
    <row r="25" spans="2:6">
      <c r="B25" s="67" t="s">
        <v>0</v>
      </c>
      <c r="C25" s="3" t="s">
        <v>50</v>
      </c>
      <c r="D25" s="7" t="s">
        <v>393</v>
      </c>
      <c r="E25" s="4" t="s">
        <v>39</v>
      </c>
      <c r="F25" s="66">
        <v>229</v>
      </c>
    </row>
    <row r="26" spans="2:6">
      <c r="B26" s="69" t="s">
        <v>0</v>
      </c>
      <c r="C26" s="5" t="s">
        <v>129</v>
      </c>
      <c r="D26" s="8" t="s">
        <v>101</v>
      </c>
      <c r="E26" s="6" t="s">
        <v>42</v>
      </c>
      <c r="F26" s="68">
        <v>1</v>
      </c>
    </row>
    <row r="27" spans="2:6">
      <c r="B27" s="67" t="s">
        <v>391</v>
      </c>
      <c r="C27" s="3" t="s">
        <v>131</v>
      </c>
      <c r="D27" s="7" t="s">
        <v>394</v>
      </c>
      <c r="E27" s="4" t="s">
        <v>39</v>
      </c>
      <c r="F27" s="66">
        <v>26</v>
      </c>
    </row>
    <row r="28" spans="2:6">
      <c r="B28" s="69" t="s">
        <v>278</v>
      </c>
      <c r="C28" s="5" t="s">
        <v>117</v>
      </c>
      <c r="D28" s="8" t="s">
        <v>101</v>
      </c>
      <c r="E28" s="6" t="s">
        <v>40</v>
      </c>
      <c r="F28" s="68">
        <v>12</v>
      </c>
    </row>
    <row r="29" spans="2:6">
      <c r="B29" s="67" t="s">
        <v>271</v>
      </c>
      <c r="C29" s="3" t="s">
        <v>110</v>
      </c>
      <c r="D29" s="7" t="s">
        <v>101</v>
      </c>
      <c r="E29" s="4" t="s">
        <v>31</v>
      </c>
      <c r="F29" s="66">
        <v>43</v>
      </c>
    </row>
    <row r="30" spans="2:6">
      <c r="B30" s="69" t="s">
        <v>285</v>
      </c>
      <c r="C30" s="5" t="s">
        <v>124</v>
      </c>
      <c r="D30" s="8" t="s">
        <v>57</v>
      </c>
      <c r="E30" s="6" t="s">
        <v>31</v>
      </c>
      <c r="F30" s="68">
        <v>330</v>
      </c>
    </row>
    <row r="31" spans="2:6">
      <c r="B31" s="67" t="s">
        <v>370</v>
      </c>
      <c r="C31" s="3" t="s">
        <v>219</v>
      </c>
      <c r="D31" s="7" t="s">
        <v>393</v>
      </c>
      <c r="E31" s="4" t="s">
        <v>31</v>
      </c>
      <c r="F31" s="66">
        <v>116</v>
      </c>
    </row>
    <row r="32" spans="2:6">
      <c r="B32" s="69" t="s">
        <v>322</v>
      </c>
      <c r="C32" s="5" t="s">
        <v>167</v>
      </c>
      <c r="D32" s="8" t="s">
        <v>57</v>
      </c>
      <c r="E32" s="6" t="s">
        <v>31</v>
      </c>
      <c r="F32" s="68">
        <v>67</v>
      </c>
    </row>
    <row r="33" spans="2:6">
      <c r="B33" s="67" t="s">
        <v>46</v>
      </c>
      <c r="C33" s="3" t="s">
        <v>134</v>
      </c>
      <c r="D33" s="7" t="s">
        <v>393</v>
      </c>
      <c r="E33" s="4" t="s">
        <v>31</v>
      </c>
      <c r="F33" s="66">
        <v>614</v>
      </c>
    </row>
    <row r="34" spans="2:6">
      <c r="B34" s="69" t="s">
        <v>292</v>
      </c>
      <c r="C34" s="5" t="s">
        <v>135</v>
      </c>
      <c r="D34" s="8" t="s">
        <v>101</v>
      </c>
      <c r="E34" s="6" t="s">
        <v>42</v>
      </c>
      <c r="F34" s="68">
        <v>7</v>
      </c>
    </row>
    <row r="35" spans="2:6">
      <c r="B35" s="67" t="s">
        <v>323</v>
      </c>
      <c r="C35" s="3" t="s">
        <v>168</v>
      </c>
      <c r="D35" s="7" t="s">
        <v>84</v>
      </c>
      <c r="E35" s="4" t="s">
        <v>31</v>
      </c>
      <c r="F35" s="66">
        <v>89</v>
      </c>
    </row>
    <row r="36" spans="2:6">
      <c r="B36" s="69" t="s">
        <v>338</v>
      </c>
      <c r="C36" s="5" t="s">
        <v>183</v>
      </c>
      <c r="D36" s="8" t="s">
        <v>84</v>
      </c>
      <c r="E36" s="6" t="s">
        <v>31</v>
      </c>
      <c r="F36" s="68">
        <v>269</v>
      </c>
    </row>
    <row r="37" spans="2:6">
      <c r="B37" s="67" t="s">
        <v>332</v>
      </c>
      <c r="C37" s="3" t="s">
        <v>177</v>
      </c>
      <c r="D37" s="7" t="s">
        <v>74</v>
      </c>
      <c r="E37" s="4" t="s">
        <v>31</v>
      </c>
      <c r="F37" s="66">
        <v>124</v>
      </c>
    </row>
    <row r="38" spans="2:6">
      <c r="B38" s="69" t="s">
        <v>343</v>
      </c>
      <c r="C38" s="5" t="s">
        <v>189</v>
      </c>
      <c r="D38" s="8" t="s">
        <v>394</v>
      </c>
      <c r="E38" s="6" t="s">
        <v>31</v>
      </c>
      <c r="F38" s="68">
        <v>84</v>
      </c>
    </row>
    <row r="39" spans="2:6">
      <c r="B39" s="67" t="s">
        <v>363</v>
      </c>
      <c r="C39" s="3" t="s">
        <v>212</v>
      </c>
      <c r="D39" s="7" t="s">
        <v>84</v>
      </c>
      <c r="E39" s="4" t="s">
        <v>31</v>
      </c>
      <c r="F39" s="66">
        <v>136</v>
      </c>
    </row>
    <row r="40" spans="2:6">
      <c r="B40" s="69" t="s">
        <v>335</v>
      </c>
      <c r="C40" s="5" t="s">
        <v>180</v>
      </c>
      <c r="D40" s="8" t="s">
        <v>394</v>
      </c>
      <c r="E40" s="6" t="s">
        <v>31</v>
      </c>
      <c r="F40" s="68">
        <v>11</v>
      </c>
    </row>
    <row r="41" spans="2:6">
      <c r="B41" s="67" t="s">
        <v>295</v>
      </c>
      <c r="C41" s="3" t="s">
        <v>138</v>
      </c>
      <c r="D41" s="7" t="s">
        <v>57</v>
      </c>
      <c r="E41" s="4" t="s">
        <v>39</v>
      </c>
      <c r="F41" s="66">
        <v>200</v>
      </c>
    </row>
    <row r="42" spans="2:6">
      <c r="B42" s="69" t="s">
        <v>313</v>
      </c>
      <c r="C42" s="5" t="s">
        <v>158</v>
      </c>
      <c r="D42" s="8" t="s">
        <v>57</v>
      </c>
      <c r="E42" s="6" t="s">
        <v>31</v>
      </c>
      <c r="F42" s="68">
        <v>283</v>
      </c>
    </row>
    <row r="43" spans="2:6">
      <c r="B43" s="67" t="s">
        <v>324</v>
      </c>
      <c r="C43" s="3" t="s">
        <v>169</v>
      </c>
      <c r="D43" s="7" t="s">
        <v>57</v>
      </c>
      <c r="E43" s="4" t="s">
        <v>39</v>
      </c>
      <c r="F43" s="66">
        <v>353</v>
      </c>
    </row>
    <row r="44" spans="2:6">
      <c r="B44" s="69" t="s">
        <v>239</v>
      </c>
      <c r="C44" s="5" t="s">
        <v>71</v>
      </c>
      <c r="D44" s="8" t="s">
        <v>84</v>
      </c>
      <c r="E44" s="6" t="s">
        <v>31</v>
      </c>
      <c r="F44" s="68">
        <v>299</v>
      </c>
    </row>
    <row r="45" spans="2:6">
      <c r="B45" s="67" t="s">
        <v>263</v>
      </c>
      <c r="C45" s="3" t="s">
        <v>101</v>
      </c>
      <c r="D45" s="7" t="s">
        <v>57</v>
      </c>
      <c r="E45" s="4" t="s">
        <v>31</v>
      </c>
      <c r="F45" s="66">
        <v>89</v>
      </c>
    </row>
    <row r="46" spans="2:6">
      <c r="B46" s="69" t="s">
        <v>347</v>
      </c>
      <c r="C46" s="5" t="s">
        <v>193</v>
      </c>
      <c r="D46" s="8" t="s">
        <v>196</v>
      </c>
      <c r="E46" s="6" t="s">
        <v>39</v>
      </c>
      <c r="F46" s="68">
        <v>53</v>
      </c>
    </row>
    <row r="47" spans="2:6">
      <c r="B47" s="67" t="s">
        <v>269</v>
      </c>
      <c r="C47" s="3" t="s">
        <v>108</v>
      </c>
      <c r="D47" s="7" t="s">
        <v>101</v>
      </c>
      <c r="E47" s="4" t="s">
        <v>42</v>
      </c>
      <c r="F47" s="66">
        <v>1</v>
      </c>
    </row>
    <row r="48" spans="2:6">
      <c r="B48" s="69" t="s">
        <v>244</v>
      </c>
      <c r="C48" s="5" t="s">
        <v>78</v>
      </c>
      <c r="D48" s="8" t="s">
        <v>394</v>
      </c>
      <c r="E48" s="6" t="s">
        <v>41</v>
      </c>
      <c r="F48" s="68">
        <v>473</v>
      </c>
    </row>
    <row r="49" spans="2:6">
      <c r="B49" s="67" t="s">
        <v>351</v>
      </c>
      <c r="C49" s="3" t="s">
        <v>197</v>
      </c>
      <c r="D49" s="7" t="s">
        <v>394</v>
      </c>
      <c r="E49" s="4" t="s">
        <v>40</v>
      </c>
      <c r="F49" s="66">
        <v>75</v>
      </c>
    </row>
    <row r="50" spans="2:6">
      <c r="B50" s="69" t="s">
        <v>351</v>
      </c>
      <c r="C50" s="5" t="s">
        <v>208</v>
      </c>
      <c r="D50" s="8" t="s">
        <v>394</v>
      </c>
      <c r="E50" s="6" t="s">
        <v>31</v>
      </c>
      <c r="F50" s="68">
        <v>36</v>
      </c>
    </row>
    <row r="51" spans="2:6">
      <c r="B51" s="67" t="s">
        <v>301</v>
      </c>
      <c r="C51" s="3" t="s">
        <v>144</v>
      </c>
      <c r="D51" s="7" t="s">
        <v>101</v>
      </c>
      <c r="E51" s="4" t="s">
        <v>42</v>
      </c>
      <c r="F51" s="66">
        <v>7</v>
      </c>
    </row>
    <row r="52" spans="2:6">
      <c r="B52" s="69" t="s">
        <v>318</v>
      </c>
      <c r="C52" s="5" t="s">
        <v>163</v>
      </c>
      <c r="D52" s="8" t="s">
        <v>393</v>
      </c>
      <c r="E52" s="6" t="s">
        <v>31</v>
      </c>
      <c r="F52" s="68">
        <v>132</v>
      </c>
    </row>
    <row r="53" spans="2:6">
      <c r="B53" s="67" t="s">
        <v>267</v>
      </c>
      <c r="C53" s="3" t="s">
        <v>106</v>
      </c>
      <c r="D53" s="7" t="s">
        <v>74</v>
      </c>
      <c r="E53" s="4" t="s">
        <v>41</v>
      </c>
      <c r="F53" s="66">
        <v>123</v>
      </c>
    </row>
    <row r="54" spans="2:6">
      <c r="B54" s="69" t="s">
        <v>305</v>
      </c>
      <c r="C54" s="5" t="s">
        <v>148</v>
      </c>
      <c r="D54" s="8" t="s">
        <v>101</v>
      </c>
      <c r="E54" s="6" t="s">
        <v>31</v>
      </c>
      <c r="F54" s="68">
        <v>48</v>
      </c>
    </row>
    <row r="55" spans="2:6">
      <c r="B55" s="67" t="s">
        <v>354</v>
      </c>
      <c r="C55" s="3" t="s">
        <v>200</v>
      </c>
      <c r="D55" s="7" t="s">
        <v>57</v>
      </c>
      <c r="E55" s="4" t="s">
        <v>31</v>
      </c>
      <c r="F55" s="66">
        <v>91</v>
      </c>
    </row>
    <row r="56" spans="2:6">
      <c r="B56" s="69" t="s">
        <v>253</v>
      </c>
      <c r="C56" s="5" t="s">
        <v>88</v>
      </c>
      <c r="D56" s="8" t="s">
        <v>74</v>
      </c>
      <c r="E56" s="6" t="s">
        <v>31</v>
      </c>
      <c r="F56" s="68">
        <v>1945</v>
      </c>
    </row>
    <row r="57" spans="2:6">
      <c r="B57" s="67" t="s">
        <v>337</v>
      </c>
      <c r="C57" s="3" t="s">
        <v>182</v>
      </c>
      <c r="D57" s="7" t="s">
        <v>74</v>
      </c>
      <c r="E57" s="4" t="s">
        <v>31</v>
      </c>
      <c r="F57" s="66">
        <v>99</v>
      </c>
    </row>
    <row r="58" spans="2:6">
      <c r="B58" s="69" t="s">
        <v>371</v>
      </c>
      <c r="C58" s="5" t="s">
        <v>220</v>
      </c>
      <c r="D58" s="8" t="s">
        <v>84</v>
      </c>
      <c r="E58" s="6" t="s">
        <v>42</v>
      </c>
      <c r="F58" s="68">
        <v>1</v>
      </c>
    </row>
    <row r="59" spans="2:6">
      <c r="B59" s="67" t="s">
        <v>280</v>
      </c>
      <c r="C59" s="3" t="s">
        <v>119</v>
      </c>
      <c r="D59" s="7" t="s">
        <v>101</v>
      </c>
      <c r="E59" s="4" t="s">
        <v>31</v>
      </c>
      <c r="F59" s="66">
        <v>85</v>
      </c>
    </row>
    <row r="60" spans="2:6">
      <c r="B60" s="69" t="s">
        <v>311</v>
      </c>
      <c r="C60" s="5" t="s">
        <v>156</v>
      </c>
      <c r="D60" s="8" t="s">
        <v>74</v>
      </c>
      <c r="E60" s="6" t="s">
        <v>31</v>
      </c>
      <c r="F60" s="68">
        <v>408</v>
      </c>
    </row>
    <row r="61" spans="2:6">
      <c r="B61" s="67" t="s">
        <v>43</v>
      </c>
      <c r="C61" s="3" t="s">
        <v>95</v>
      </c>
      <c r="D61" s="7" t="s">
        <v>84</v>
      </c>
      <c r="E61" s="4" t="s">
        <v>31</v>
      </c>
      <c r="F61" s="66">
        <v>1029</v>
      </c>
    </row>
    <row r="62" spans="2:6">
      <c r="B62" s="69" t="s">
        <v>309</v>
      </c>
      <c r="C62" s="5" t="s">
        <v>152</v>
      </c>
      <c r="D62" s="8" t="s">
        <v>84</v>
      </c>
      <c r="E62" s="6" t="s">
        <v>40</v>
      </c>
      <c r="F62" s="68">
        <v>290</v>
      </c>
    </row>
    <row r="63" spans="2:6">
      <c r="B63" s="67" t="s">
        <v>358</v>
      </c>
      <c r="C63" s="3" t="s">
        <v>205</v>
      </c>
      <c r="D63" s="7" t="s">
        <v>57</v>
      </c>
      <c r="E63" s="4" t="s">
        <v>42</v>
      </c>
      <c r="F63" s="66">
        <v>10</v>
      </c>
    </row>
    <row r="64" spans="2:6">
      <c r="B64" s="69" t="s">
        <v>339</v>
      </c>
      <c r="C64" s="5" t="s">
        <v>184</v>
      </c>
      <c r="D64" s="8" t="s">
        <v>101</v>
      </c>
      <c r="E64" s="6" t="s">
        <v>42</v>
      </c>
      <c r="F64" s="68">
        <v>2</v>
      </c>
    </row>
    <row r="65" spans="2:6">
      <c r="B65" s="67" t="s">
        <v>359</v>
      </c>
      <c r="C65" s="3" t="s">
        <v>206</v>
      </c>
      <c r="D65" s="7" t="s">
        <v>394</v>
      </c>
      <c r="E65" s="4" t="s">
        <v>42</v>
      </c>
      <c r="F65" s="66">
        <v>5</v>
      </c>
    </row>
    <row r="66" spans="2:6">
      <c r="B66" s="69" t="s">
        <v>287</v>
      </c>
      <c r="C66" s="5" t="s">
        <v>127</v>
      </c>
      <c r="D66" s="8" t="s">
        <v>101</v>
      </c>
      <c r="E66" s="6" t="s">
        <v>31</v>
      </c>
      <c r="F66" s="68">
        <v>177</v>
      </c>
    </row>
    <row r="67" spans="2:6">
      <c r="B67" s="67" t="s">
        <v>293</v>
      </c>
      <c r="C67" s="3" t="s">
        <v>136</v>
      </c>
      <c r="D67" s="7" t="s">
        <v>394</v>
      </c>
      <c r="E67" s="4" t="s">
        <v>41</v>
      </c>
      <c r="F67" s="66">
        <v>75</v>
      </c>
    </row>
    <row r="68" spans="2:6">
      <c r="B68" s="69" t="s">
        <v>364</v>
      </c>
      <c r="C68" s="5" t="s">
        <v>213</v>
      </c>
      <c r="D68" s="8" t="s">
        <v>393</v>
      </c>
      <c r="E68" s="6" t="s">
        <v>42</v>
      </c>
      <c r="F68" s="68">
        <v>1</v>
      </c>
    </row>
    <row r="69" spans="2:6">
      <c r="B69" s="67" t="s">
        <v>362</v>
      </c>
      <c r="C69" s="3" t="s">
        <v>210</v>
      </c>
      <c r="D69" s="7" t="s">
        <v>74</v>
      </c>
      <c r="E69" s="4" t="s">
        <v>39</v>
      </c>
      <c r="F69" s="66">
        <v>463</v>
      </c>
    </row>
    <row r="70" spans="2:6">
      <c r="B70" s="69" t="s">
        <v>234</v>
      </c>
      <c r="C70" s="5" t="s">
        <v>66</v>
      </c>
      <c r="D70" s="8" t="s">
        <v>84</v>
      </c>
      <c r="E70" s="6" t="s">
        <v>31</v>
      </c>
      <c r="F70" s="68">
        <v>2396</v>
      </c>
    </row>
    <row r="71" spans="2:6">
      <c r="B71" s="67" t="s">
        <v>7</v>
      </c>
      <c r="C71" s="3" t="s">
        <v>49</v>
      </c>
      <c r="D71" s="7" t="s">
        <v>395</v>
      </c>
      <c r="E71" s="4" t="s">
        <v>41</v>
      </c>
      <c r="F71" s="66">
        <v>84307</v>
      </c>
    </row>
    <row r="72" spans="2:6">
      <c r="B72" s="69" t="s">
        <v>226</v>
      </c>
      <c r="C72" s="5" t="s">
        <v>58</v>
      </c>
      <c r="D72" s="8" t="s">
        <v>101</v>
      </c>
      <c r="E72" s="6" t="s">
        <v>39</v>
      </c>
      <c r="F72" s="68">
        <v>902</v>
      </c>
    </row>
    <row r="73" spans="2:6">
      <c r="B73" s="67" t="s">
        <v>238</v>
      </c>
      <c r="C73" s="3" t="s">
        <v>70</v>
      </c>
      <c r="D73" s="7" t="s">
        <v>393</v>
      </c>
      <c r="E73" s="4" t="s">
        <v>31</v>
      </c>
      <c r="F73" s="66">
        <v>189</v>
      </c>
    </row>
    <row r="74" spans="2:6">
      <c r="B74" s="69" t="s">
        <v>333</v>
      </c>
      <c r="C74" s="5" t="s">
        <v>178</v>
      </c>
      <c r="D74" s="8" t="s">
        <v>394</v>
      </c>
      <c r="E74" s="6" t="s">
        <v>41</v>
      </c>
      <c r="F74" s="68">
        <v>252</v>
      </c>
    </row>
    <row r="75" spans="2:6">
      <c r="B75" s="67" t="s">
        <v>222</v>
      </c>
      <c r="C75" s="3" t="s">
        <v>53</v>
      </c>
      <c r="D75" s="7" t="s">
        <v>84</v>
      </c>
      <c r="E75" s="4" t="s">
        <v>31</v>
      </c>
      <c r="F75" s="66">
        <v>887</v>
      </c>
    </row>
    <row r="76" spans="2:6">
      <c r="B76" s="69" t="s">
        <v>291</v>
      </c>
      <c r="C76" s="5" t="s">
        <v>133</v>
      </c>
      <c r="D76" s="8" t="s">
        <v>394</v>
      </c>
      <c r="E76" s="6" t="s">
        <v>41</v>
      </c>
      <c r="F76" s="68">
        <v>28</v>
      </c>
    </row>
    <row r="77" spans="2:6">
      <c r="B77" s="67" t="s">
        <v>291</v>
      </c>
      <c r="C77" s="3" t="s">
        <v>187</v>
      </c>
      <c r="D77" s="7" t="s">
        <v>101</v>
      </c>
      <c r="E77" s="4" t="s">
        <v>39</v>
      </c>
      <c r="F77" s="66">
        <v>44</v>
      </c>
    </row>
    <row r="78" spans="2:6">
      <c r="B78" s="69" t="s">
        <v>265</v>
      </c>
      <c r="C78" s="5" t="s">
        <v>103</v>
      </c>
      <c r="D78" s="8" t="s">
        <v>57</v>
      </c>
      <c r="E78" s="6" t="s">
        <v>42</v>
      </c>
      <c r="F78" s="68">
        <v>4</v>
      </c>
    </row>
    <row r="79" spans="2:6">
      <c r="B79" s="67" t="s">
        <v>306</v>
      </c>
      <c r="C79" s="3" t="s">
        <v>149</v>
      </c>
      <c r="D79" s="7" t="s">
        <v>84</v>
      </c>
      <c r="E79" s="4" t="s">
        <v>31</v>
      </c>
      <c r="F79" s="66">
        <v>165</v>
      </c>
    </row>
    <row r="80" spans="2:6">
      <c r="B80" s="69" t="s">
        <v>261</v>
      </c>
      <c r="C80" s="5" t="s">
        <v>99</v>
      </c>
      <c r="D80" s="8" t="s">
        <v>57</v>
      </c>
      <c r="E80" s="6" t="s">
        <v>39</v>
      </c>
      <c r="F80" s="68">
        <v>85</v>
      </c>
    </row>
    <row r="81" spans="2:6">
      <c r="B81" s="67" t="s">
        <v>290</v>
      </c>
      <c r="C81" s="3" t="s">
        <v>132</v>
      </c>
      <c r="D81" s="7" t="s">
        <v>394</v>
      </c>
      <c r="E81" s="4" t="s">
        <v>39</v>
      </c>
      <c r="F81" s="66">
        <v>431</v>
      </c>
    </row>
    <row r="82" spans="2:6">
      <c r="B82" s="69" t="s">
        <v>9</v>
      </c>
      <c r="C82" s="5" t="s">
        <v>125</v>
      </c>
      <c r="D82" s="8" t="s">
        <v>394</v>
      </c>
      <c r="E82" s="6" t="s">
        <v>42</v>
      </c>
      <c r="F82" s="68">
        <v>12</v>
      </c>
    </row>
    <row r="83" spans="2:6">
      <c r="B83" s="67" t="s">
        <v>225</v>
      </c>
      <c r="C83" s="3" t="s">
        <v>57</v>
      </c>
      <c r="D83" s="7" t="s">
        <v>101</v>
      </c>
      <c r="E83" s="4" t="s">
        <v>39</v>
      </c>
      <c r="F83" s="66">
        <v>263</v>
      </c>
    </row>
    <row r="84" spans="2:6">
      <c r="B84" s="69" t="s">
        <v>275</v>
      </c>
      <c r="C84" s="5" t="s">
        <v>114</v>
      </c>
      <c r="D84" s="8" t="s">
        <v>393</v>
      </c>
      <c r="E84" s="6" t="s">
        <v>31</v>
      </c>
      <c r="F84" s="68">
        <v>389</v>
      </c>
    </row>
    <row r="85" spans="2:6">
      <c r="B85" s="67" t="s">
        <v>230</v>
      </c>
      <c r="C85" s="3" t="s">
        <v>62</v>
      </c>
      <c r="D85" s="7" t="s">
        <v>84</v>
      </c>
      <c r="E85" s="4" t="s">
        <v>31</v>
      </c>
      <c r="F85" s="66">
        <v>514</v>
      </c>
    </row>
    <row r="86" spans="2:6">
      <c r="B86" s="69" t="s">
        <v>233</v>
      </c>
      <c r="C86" s="5" t="s">
        <v>65</v>
      </c>
      <c r="D86" s="8" t="s">
        <v>101</v>
      </c>
      <c r="E86" s="6" t="s">
        <v>41</v>
      </c>
      <c r="F86" s="68">
        <v>1714</v>
      </c>
    </row>
    <row r="87" spans="2:6">
      <c r="B87" s="67" t="s">
        <v>235</v>
      </c>
      <c r="C87" s="3" t="s">
        <v>67</v>
      </c>
      <c r="D87" s="7" t="s">
        <v>74</v>
      </c>
      <c r="E87" s="4" t="s">
        <v>31</v>
      </c>
      <c r="F87" s="66">
        <v>1731</v>
      </c>
    </row>
    <row r="88" spans="2:6">
      <c r="B88" s="69" t="s">
        <v>236</v>
      </c>
      <c r="C88" s="5" t="s">
        <v>68</v>
      </c>
      <c r="D88" s="8" t="s">
        <v>101</v>
      </c>
      <c r="E88" s="6" t="s">
        <v>41</v>
      </c>
      <c r="F88" s="68">
        <v>27</v>
      </c>
    </row>
    <row r="89" spans="2:6">
      <c r="B89" s="67" t="s">
        <v>312</v>
      </c>
      <c r="C89" s="3" t="s">
        <v>157</v>
      </c>
      <c r="D89" s="7" t="s">
        <v>196</v>
      </c>
      <c r="E89" s="4" t="s">
        <v>39</v>
      </c>
      <c r="F89" s="66">
        <v>459</v>
      </c>
    </row>
    <row r="90" spans="2:6">
      <c r="B90" s="69" t="s">
        <v>344</v>
      </c>
      <c r="C90" s="5" t="s">
        <v>190</v>
      </c>
      <c r="D90" s="8" t="s">
        <v>394</v>
      </c>
      <c r="E90" s="6" t="s">
        <v>39</v>
      </c>
      <c r="F90" s="68">
        <v>146</v>
      </c>
    </row>
    <row r="91" spans="2:6">
      <c r="B91" s="67" t="s">
        <v>284</v>
      </c>
      <c r="C91" s="3" t="s">
        <v>123</v>
      </c>
      <c r="D91" s="7" t="s">
        <v>394</v>
      </c>
      <c r="E91" s="4" t="s">
        <v>31</v>
      </c>
      <c r="F91" s="66">
        <v>43</v>
      </c>
    </row>
    <row r="92" spans="2:6">
      <c r="B92" s="69" t="s">
        <v>316</v>
      </c>
      <c r="C92" s="5" t="s">
        <v>161</v>
      </c>
      <c r="D92" s="8" t="s">
        <v>393</v>
      </c>
      <c r="E92" s="6" t="s">
        <v>31</v>
      </c>
      <c r="F92" s="68">
        <v>505</v>
      </c>
    </row>
    <row r="93" spans="2:6">
      <c r="B93" s="67" t="s">
        <v>366</v>
      </c>
      <c r="C93" s="3" t="s">
        <v>215</v>
      </c>
      <c r="D93" s="7" t="s">
        <v>84</v>
      </c>
      <c r="E93" s="4" t="s">
        <v>40</v>
      </c>
      <c r="F93" s="66">
        <v>51</v>
      </c>
    </row>
    <row r="94" spans="2:6">
      <c r="B94" s="69" t="s">
        <v>298</v>
      </c>
      <c r="C94" s="5" t="s">
        <v>141</v>
      </c>
      <c r="D94" s="8" t="s">
        <v>394</v>
      </c>
      <c r="E94" s="6" t="s">
        <v>39</v>
      </c>
      <c r="F94" s="68">
        <v>465</v>
      </c>
    </row>
    <row r="95" spans="2:6">
      <c r="B95" s="67" t="s">
        <v>12</v>
      </c>
      <c r="C95" s="3" t="s">
        <v>211</v>
      </c>
      <c r="D95" s="7" t="s">
        <v>393</v>
      </c>
      <c r="E95" s="4" t="s">
        <v>31</v>
      </c>
      <c r="F95" s="66">
        <v>225</v>
      </c>
    </row>
    <row r="96" spans="2:6">
      <c r="B96" s="69" t="s">
        <v>299</v>
      </c>
      <c r="C96" s="5" t="s">
        <v>142</v>
      </c>
      <c r="D96" s="8" t="s">
        <v>57</v>
      </c>
      <c r="E96" s="6" t="s">
        <v>31</v>
      </c>
      <c r="F96" s="68">
        <v>285</v>
      </c>
    </row>
    <row r="97" spans="2:6">
      <c r="B97" s="67" t="s">
        <v>300</v>
      </c>
      <c r="C97" s="3" t="s">
        <v>143</v>
      </c>
      <c r="D97" s="7" t="s">
        <v>74</v>
      </c>
      <c r="E97" s="4" t="s">
        <v>31</v>
      </c>
      <c r="F97" s="66">
        <v>1284</v>
      </c>
    </row>
    <row r="98" spans="2:6">
      <c r="B98" s="69" t="s">
        <v>276</v>
      </c>
      <c r="C98" s="5" t="s">
        <v>115</v>
      </c>
      <c r="D98" s="8" t="s">
        <v>394</v>
      </c>
      <c r="E98" s="6" t="s">
        <v>31</v>
      </c>
      <c r="F98" s="68">
        <v>132</v>
      </c>
    </row>
    <row r="99" spans="2:6">
      <c r="B99" s="67" t="s">
        <v>336</v>
      </c>
      <c r="C99" s="3" t="s">
        <v>181</v>
      </c>
      <c r="D99" s="7" t="s">
        <v>101</v>
      </c>
      <c r="E99" s="4" t="s">
        <v>31</v>
      </c>
      <c r="F99" s="66">
        <v>24</v>
      </c>
    </row>
    <row r="100" spans="2:6">
      <c r="B100" s="69" t="s">
        <v>327</v>
      </c>
      <c r="C100" s="5" t="s">
        <v>172</v>
      </c>
      <c r="D100" s="8" t="s">
        <v>74</v>
      </c>
      <c r="E100" s="6" t="s">
        <v>31</v>
      </c>
      <c r="F100" s="68">
        <v>234</v>
      </c>
    </row>
    <row r="101" spans="2:6">
      <c r="B101" s="67" t="s">
        <v>350</v>
      </c>
      <c r="C101" s="3" t="s">
        <v>196</v>
      </c>
      <c r="D101" s="7" t="s">
        <v>74</v>
      </c>
      <c r="E101" s="4" t="s">
        <v>39</v>
      </c>
      <c r="F101" s="66">
        <v>32</v>
      </c>
    </row>
    <row r="102" spans="2:6">
      <c r="B102" s="69" t="s">
        <v>307</v>
      </c>
      <c r="C102" s="5" t="s">
        <v>150</v>
      </c>
      <c r="D102" s="8" t="s">
        <v>393</v>
      </c>
      <c r="E102" s="6" t="s">
        <v>41</v>
      </c>
      <c r="F102" s="68">
        <v>221</v>
      </c>
    </row>
    <row r="103" spans="2:6">
      <c r="B103" s="67" t="s">
        <v>245</v>
      </c>
      <c r="C103" s="3" t="s">
        <v>80</v>
      </c>
      <c r="D103" s="7" t="s">
        <v>394</v>
      </c>
      <c r="E103" s="4" t="s">
        <v>39</v>
      </c>
      <c r="F103" s="66">
        <v>840</v>
      </c>
    </row>
    <row r="104" spans="2:6">
      <c r="B104" s="69" t="s">
        <v>289</v>
      </c>
      <c r="C104" s="5" t="s">
        <v>130</v>
      </c>
      <c r="D104" s="8" t="s">
        <v>394</v>
      </c>
      <c r="E104" s="6" t="s">
        <v>31</v>
      </c>
      <c r="F104" s="68">
        <v>265</v>
      </c>
    </row>
    <row r="105" spans="2:6">
      <c r="B105" s="67" t="s">
        <v>353</v>
      </c>
      <c r="C105" s="3" t="s">
        <v>199</v>
      </c>
      <c r="D105" s="7" t="s">
        <v>101</v>
      </c>
      <c r="E105" s="4" t="s">
        <v>42</v>
      </c>
      <c r="F105" s="66">
        <v>7</v>
      </c>
    </row>
    <row r="106" spans="2:6">
      <c r="B106" s="69" t="s">
        <v>308</v>
      </c>
      <c r="C106" s="5" t="s">
        <v>151</v>
      </c>
      <c r="D106" s="8" t="s">
        <v>57</v>
      </c>
      <c r="E106" s="6" t="s">
        <v>31</v>
      </c>
      <c r="F106" s="68">
        <v>535</v>
      </c>
    </row>
    <row r="107" spans="2:6">
      <c r="B107" s="67" t="s">
        <v>47</v>
      </c>
      <c r="C107" s="3" t="s">
        <v>203</v>
      </c>
      <c r="D107" s="7" t="s">
        <v>57</v>
      </c>
      <c r="E107" s="4" t="s">
        <v>39</v>
      </c>
      <c r="F107" s="66">
        <v>48</v>
      </c>
    </row>
    <row r="108" spans="2:6">
      <c r="B108" s="69" t="s">
        <v>258</v>
      </c>
      <c r="C108" s="5" t="s">
        <v>94</v>
      </c>
      <c r="D108" s="8" t="s">
        <v>84</v>
      </c>
      <c r="E108" s="6" t="s">
        <v>31</v>
      </c>
      <c r="F108" s="68">
        <v>492</v>
      </c>
    </row>
    <row r="109" spans="2:6">
      <c r="B109" s="67" t="s">
        <v>360</v>
      </c>
      <c r="C109" s="3" t="s">
        <v>207</v>
      </c>
      <c r="D109" s="7" t="s">
        <v>84</v>
      </c>
      <c r="E109" s="4" t="s">
        <v>31</v>
      </c>
      <c r="F109" s="66">
        <v>193</v>
      </c>
    </row>
    <row r="110" spans="2:6">
      <c r="B110" s="69" t="s">
        <v>273</v>
      </c>
      <c r="C110" s="5" t="s">
        <v>112</v>
      </c>
      <c r="D110" s="8" t="s">
        <v>394</v>
      </c>
      <c r="E110" s="6" t="s">
        <v>39</v>
      </c>
      <c r="F110" s="68">
        <v>392</v>
      </c>
    </row>
    <row r="111" spans="2:6">
      <c r="B111" s="67" t="s">
        <v>319</v>
      </c>
      <c r="C111" s="3" t="s">
        <v>164</v>
      </c>
      <c r="D111" s="7" t="s">
        <v>57</v>
      </c>
      <c r="E111" s="4" t="s">
        <v>39</v>
      </c>
      <c r="F111" s="66">
        <v>86</v>
      </c>
    </row>
    <row r="112" spans="2:6">
      <c r="B112" s="69" t="s">
        <v>304</v>
      </c>
      <c r="C112" s="5" t="s">
        <v>147</v>
      </c>
      <c r="D112" s="8" t="s">
        <v>101</v>
      </c>
      <c r="E112" s="6" t="s">
        <v>31</v>
      </c>
      <c r="F112" s="68">
        <v>8</v>
      </c>
    </row>
    <row r="113" spans="2:6">
      <c r="B113" s="67" t="s">
        <v>294</v>
      </c>
      <c r="C113" s="3" t="s">
        <v>137</v>
      </c>
      <c r="D113" s="7" t="s">
        <v>101</v>
      </c>
      <c r="E113" s="4" t="s">
        <v>42</v>
      </c>
      <c r="F113" s="66">
        <v>1</v>
      </c>
    </row>
    <row r="114" spans="2:6">
      <c r="B114" s="69" t="s">
        <v>297</v>
      </c>
      <c r="C114" s="5" t="s">
        <v>140</v>
      </c>
      <c r="D114" s="8" t="s">
        <v>394</v>
      </c>
      <c r="E114" s="6" t="s">
        <v>31</v>
      </c>
      <c r="F114" s="68">
        <v>367</v>
      </c>
    </row>
    <row r="115" spans="2:6">
      <c r="B115" s="67" t="s">
        <v>237</v>
      </c>
      <c r="C115" s="3" t="s">
        <v>69</v>
      </c>
      <c r="D115" s="7" t="s">
        <v>101</v>
      </c>
      <c r="E115" s="4" t="s">
        <v>39</v>
      </c>
      <c r="F115" s="66">
        <v>410</v>
      </c>
    </row>
    <row r="116" spans="2:6">
      <c r="B116" s="69" t="s">
        <v>246</v>
      </c>
      <c r="C116" s="5" t="s">
        <v>81</v>
      </c>
      <c r="D116" s="8" t="s">
        <v>394</v>
      </c>
      <c r="E116" s="6" t="s">
        <v>31</v>
      </c>
      <c r="F116" s="68">
        <v>97</v>
      </c>
    </row>
    <row r="117" spans="2:6">
      <c r="B117" s="67" t="s">
        <v>283</v>
      </c>
      <c r="C117" s="3" t="s">
        <v>122</v>
      </c>
      <c r="D117" s="7" t="s">
        <v>394</v>
      </c>
      <c r="E117" s="4" t="s">
        <v>42</v>
      </c>
      <c r="F117" s="66">
        <v>6</v>
      </c>
    </row>
    <row r="118" spans="2:6">
      <c r="B118" s="69" t="s">
        <v>283</v>
      </c>
      <c r="C118" s="5" t="s">
        <v>155</v>
      </c>
      <c r="D118" s="8" t="s">
        <v>57</v>
      </c>
      <c r="E118" s="6" t="s">
        <v>31</v>
      </c>
      <c r="F118" s="68">
        <v>98</v>
      </c>
    </row>
    <row r="119" spans="2:6">
      <c r="B119" s="67" t="s">
        <v>329</v>
      </c>
      <c r="C119" s="3" t="s">
        <v>174</v>
      </c>
      <c r="D119" s="7" t="s">
        <v>101</v>
      </c>
      <c r="E119" s="4" t="s">
        <v>39</v>
      </c>
      <c r="F119" s="66">
        <v>63</v>
      </c>
    </row>
    <row r="120" spans="2:6">
      <c r="B120" s="69" t="s">
        <v>254</v>
      </c>
      <c r="C120" s="5" t="s">
        <v>89</v>
      </c>
      <c r="D120" s="8" t="s">
        <v>393</v>
      </c>
      <c r="E120" s="6" t="s">
        <v>39</v>
      </c>
      <c r="F120" s="68">
        <v>377</v>
      </c>
    </row>
    <row r="121" spans="2:6">
      <c r="B121" s="67" t="s">
        <v>315</v>
      </c>
      <c r="C121" s="3" t="s">
        <v>160</v>
      </c>
      <c r="D121" s="7" t="s">
        <v>394</v>
      </c>
      <c r="E121" s="4" t="s">
        <v>31</v>
      </c>
      <c r="F121" s="66">
        <v>36</v>
      </c>
    </row>
    <row r="122" spans="2:6">
      <c r="B122" s="69" t="s">
        <v>325</v>
      </c>
      <c r="C122" s="5" t="s">
        <v>170</v>
      </c>
      <c r="D122" s="8" t="s">
        <v>394</v>
      </c>
      <c r="E122" s="6" t="s">
        <v>31</v>
      </c>
      <c r="F122" s="68">
        <v>99</v>
      </c>
    </row>
    <row r="123" spans="2:6">
      <c r="B123" s="67" t="s">
        <v>272</v>
      </c>
      <c r="C123" s="3" t="s">
        <v>111</v>
      </c>
      <c r="D123" s="7" t="s">
        <v>101</v>
      </c>
      <c r="E123" s="4" t="s">
        <v>39</v>
      </c>
      <c r="F123" s="66">
        <v>423</v>
      </c>
    </row>
    <row r="124" spans="2:6">
      <c r="B124" s="69" t="s">
        <v>346</v>
      </c>
      <c r="C124" s="5" t="s">
        <v>192</v>
      </c>
      <c r="D124" s="8" t="s">
        <v>101</v>
      </c>
      <c r="E124" s="6" t="s">
        <v>42</v>
      </c>
      <c r="F124" s="68">
        <v>1</v>
      </c>
    </row>
    <row r="125" spans="2:6">
      <c r="B125" s="67" t="s">
        <v>326</v>
      </c>
      <c r="C125" s="3" t="s">
        <v>171</v>
      </c>
      <c r="D125" s="7" t="s">
        <v>84</v>
      </c>
      <c r="E125" s="4" t="s">
        <v>40</v>
      </c>
      <c r="F125" s="66">
        <v>300</v>
      </c>
    </row>
    <row r="126" spans="2:6">
      <c r="B126" s="69" t="s">
        <v>240</v>
      </c>
      <c r="C126" s="5" t="s">
        <v>72</v>
      </c>
      <c r="D126" s="8" t="s">
        <v>196</v>
      </c>
      <c r="E126" s="6" t="s">
        <v>39</v>
      </c>
      <c r="F126" s="68">
        <v>569</v>
      </c>
    </row>
    <row r="127" spans="2:6">
      <c r="B127" s="67" t="s">
        <v>367</v>
      </c>
      <c r="C127" s="3" t="s">
        <v>216</v>
      </c>
      <c r="D127" s="7" t="s">
        <v>394</v>
      </c>
      <c r="E127" s="4" t="s">
        <v>39</v>
      </c>
      <c r="F127" s="66">
        <v>55</v>
      </c>
    </row>
    <row r="128" spans="2:6">
      <c r="B128" s="69" t="s">
        <v>345</v>
      </c>
      <c r="C128" s="5" t="s">
        <v>191</v>
      </c>
      <c r="D128" s="8" t="s">
        <v>393</v>
      </c>
      <c r="E128" s="6" t="s">
        <v>42</v>
      </c>
      <c r="F128" s="68">
        <v>1</v>
      </c>
    </row>
    <row r="129" spans="2:6">
      <c r="B129" s="67" t="s">
        <v>365</v>
      </c>
      <c r="C129" s="3" t="s">
        <v>214</v>
      </c>
      <c r="D129" s="7" t="s">
        <v>393</v>
      </c>
      <c r="E129" s="4" t="s">
        <v>31</v>
      </c>
      <c r="F129" s="66">
        <v>23</v>
      </c>
    </row>
    <row r="130" spans="2:6">
      <c r="B130" s="69" t="s">
        <v>310</v>
      </c>
      <c r="C130" s="5" t="s">
        <v>154</v>
      </c>
      <c r="D130" s="8" t="s">
        <v>84</v>
      </c>
      <c r="E130" s="6" t="s">
        <v>31</v>
      </c>
      <c r="F130" s="68">
        <v>622</v>
      </c>
    </row>
    <row r="131" spans="2:6">
      <c r="B131" s="67" t="s">
        <v>296</v>
      </c>
      <c r="C131" s="3" t="s">
        <v>139</v>
      </c>
      <c r="D131" s="7" t="s">
        <v>101</v>
      </c>
      <c r="E131" s="4" t="s">
        <v>31</v>
      </c>
      <c r="F131" s="66">
        <v>45</v>
      </c>
    </row>
    <row r="132" spans="2:6">
      <c r="B132" s="69" t="s">
        <v>348</v>
      </c>
      <c r="C132" s="5" t="s">
        <v>194</v>
      </c>
      <c r="D132" s="8" t="s">
        <v>101</v>
      </c>
      <c r="E132" s="6" t="s">
        <v>39</v>
      </c>
      <c r="F132" s="68">
        <v>79</v>
      </c>
    </row>
    <row r="133" spans="2:6">
      <c r="B133" s="67" t="s">
        <v>281</v>
      </c>
      <c r="C133" s="3" t="s">
        <v>120</v>
      </c>
      <c r="D133" s="7" t="s">
        <v>57</v>
      </c>
      <c r="E133" s="4" t="s">
        <v>39</v>
      </c>
      <c r="F133" s="66">
        <v>215</v>
      </c>
    </row>
    <row r="134" spans="2:6">
      <c r="B134" s="69" t="s">
        <v>270</v>
      </c>
      <c r="C134" s="5" t="s">
        <v>109</v>
      </c>
      <c r="D134" s="8" t="s">
        <v>101</v>
      </c>
      <c r="E134" s="6" t="s">
        <v>31</v>
      </c>
      <c r="F134" s="68">
        <v>35</v>
      </c>
    </row>
    <row r="135" spans="2:6">
      <c r="B135" s="67" t="s">
        <v>279</v>
      </c>
      <c r="C135" s="3" t="s">
        <v>118</v>
      </c>
      <c r="D135" s="7" t="s">
        <v>101</v>
      </c>
      <c r="E135" s="4" t="s">
        <v>31</v>
      </c>
      <c r="F135" s="66">
        <v>50</v>
      </c>
    </row>
    <row r="136" spans="2:6">
      <c r="B136" s="69" t="s">
        <v>260</v>
      </c>
      <c r="C136" s="5" t="s">
        <v>97</v>
      </c>
      <c r="D136" s="8" t="s">
        <v>101</v>
      </c>
      <c r="E136" s="6" t="s">
        <v>39</v>
      </c>
      <c r="F136" s="68">
        <v>298</v>
      </c>
    </row>
    <row r="137" spans="2:6">
      <c r="B137" s="67" t="s">
        <v>44</v>
      </c>
      <c r="C137" s="3" t="s">
        <v>74</v>
      </c>
      <c r="D137" s="7" t="s">
        <v>393</v>
      </c>
      <c r="E137" s="4" t="s">
        <v>39</v>
      </c>
      <c r="F137" s="66">
        <v>1686</v>
      </c>
    </row>
    <row r="138" spans="2:6">
      <c r="B138" s="69" t="s">
        <v>241</v>
      </c>
      <c r="C138" s="5" t="s">
        <v>73</v>
      </c>
      <c r="D138" s="8" t="s">
        <v>74</v>
      </c>
      <c r="E138" s="6" t="s">
        <v>31</v>
      </c>
      <c r="F138" s="68">
        <v>1191</v>
      </c>
    </row>
    <row r="139" spans="2:6">
      <c r="B139" s="67" t="s">
        <v>48</v>
      </c>
      <c r="C139" s="3" t="s">
        <v>75</v>
      </c>
      <c r="D139" s="7" t="s">
        <v>393</v>
      </c>
      <c r="E139" s="4" t="s">
        <v>39</v>
      </c>
      <c r="F139" s="66">
        <v>335</v>
      </c>
    </row>
    <row r="140" spans="2:6">
      <c r="B140" s="69" t="s">
        <v>349</v>
      </c>
      <c r="C140" s="5" t="s">
        <v>195</v>
      </c>
      <c r="D140" s="8" t="s">
        <v>394</v>
      </c>
      <c r="E140" s="6" t="s">
        <v>31</v>
      </c>
      <c r="F140" s="68">
        <v>173</v>
      </c>
    </row>
    <row r="141" spans="2:6">
      <c r="B141" s="67" t="s">
        <v>317</v>
      </c>
      <c r="C141" s="3" t="s">
        <v>162</v>
      </c>
      <c r="D141" s="7" t="s">
        <v>57</v>
      </c>
      <c r="E141" s="4" t="s">
        <v>39</v>
      </c>
      <c r="F141" s="66">
        <v>304</v>
      </c>
    </row>
    <row r="142" spans="2:6">
      <c r="B142" s="69" t="s">
        <v>243</v>
      </c>
      <c r="C142" s="5" t="s">
        <v>77</v>
      </c>
      <c r="D142" s="8" t="s">
        <v>57</v>
      </c>
      <c r="E142" s="6" t="s">
        <v>31</v>
      </c>
      <c r="F142" s="68">
        <v>931</v>
      </c>
    </row>
    <row r="143" spans="2:6">
      <c r="B143" s="67" t="s">
        <v>242</v>
      </c>
      <c r="C143" s="3" t="s">
        <v>76</v>
      </c>
      <c r="D143" s="7" t="s">
        <v>101</v>
      </c>
      <c r="E143" s="4" t="s">
        <v>39</v>
      </c>
      <c r="F143" s="66">
        <v>584</v>
      </c>
    </row>
    <row r="144" spans="2:6">
      <c r="B144" s="69" t="s">
        <v>5</v>
      </c>
      <c r="C144" s="5" t="s">
        <v>79</v>
      </c>
      <c r="D144" s="8" t="s">
        <v>57</v>
      </c>
      <c r="E144" s="6" t="s">
        <v>39</v>
      </c>
      <c r="F144" s="68">
        <v>1203</v>
      </c>
    </row>
    <row r="145" spans="2:6">
      <c r="B145" s="67" t="s">
        <v>328</v>
      </c>
      <c r="C145" s="3" t="s">
        <v>173</v>
      </c>
      <c r="D145" s="7" t="s">
        <v>57</v>
      </c>
      <c r="E145" s="4" t="s">
        <v>31</v>
      </c>
      <c r="F145" s="66">
        <v>253</v>
      </c>
    </row>
    <row r="146" spans="2:6">
      <c r="B146" s="69" t="s">
        <v>268</v>
      </c>
      <c r="C146" s="5" t="s">
        <v>107</v>
      </c>
      <c r="D146" s="8" t="s">
        <v>57</v>
      </c>
      <c r="E146" s="6" t="s">
        <v>31</v>
      </c>
      <c r="F146" s="68">
        <v>118</v>
      </c>
    </row>
    <row r="147" spans="2:6">
      <c r="B147" s="67" t="s">
        <v>368</v>
      </c>
      <c r="C147" s="3" t="s">
        <v>217</v>
      </c>
      <c r="D147" s="7" t="s">
        <v>74</v>
      </c>
      <c r="E147" s="4" t="s">
        <v>40</v>
      </c>
      <c r="F147" s="66">
        <v>30</v>
      </c>
    </row>
    <row r="148" spans="2:6">
      <c r="B148" s="69" t="s">
        <v>302</v>
      </c>
      <c r="C148" s="5" t="s">
        <v>145</v>
      </c>
      <c r="D148" s="8" t="s">
        <v>74</v>
      </c>
      <c r="E148" s="6" t="s">
        <v>31</v>
      </c>
      <c r="F148" s="68">
        <v>310</v>
      </c>
    </row>
    <row r="149" spans="2:6">
      <c r="B149" s="67" t="s">
        <v>247</v>
      </c>
      <c r="C149" s="3" t="s">
        <v>82</v>
      </c>
      <c r="D149" s="7" t="s">
        <v>57</v>
      </c>
      <c r="E149" s="4" t="s">
        <v>39</v>
      </c>
      <c r="F149" s="66">
        <v>1032</v>
      </c>
    </row>
    <row r="150" spans="2:6">
      <c r="B150" s="69" t="s">
        <v>248</v>
      </c>
      <c r="C150" s="5" t="s">
        <v>83</v>
      </c>
      <c r="D150" s="8" t="s">
        <v>74</v>
      </c>
      <c r="E150" s="6" t="s">
        <v>31</v>
      </c>
      <c r="F150" s="68">
        <v>330</v>
      </c>
    </row>
    <row r="151" spans="2:6">
      <c r="B151" s="67" t="s">
        <v>249</v>
      </c>
      <c r="C151" s="3" t="s">
        <v>84</v>
      </c>
      <c r="D151" s="7" t="s">
        <v>57</v>
      </c>
      <c r="E151" s="4" t="s">
        <v>31</v>
      </c>
      <c r="F151" s="66">
        <v>632</v>
      </c>
    </row>
    <row r="152" spans="2:6">
      <c r="B152" s="69" t="s">
        <v>250</v>
      </c>
      <c r="C152" s="5" t="s">
        <v>85</v>
      </c>
      <c r="D152" s="8" t="s">
        <v>101</v>
      </c>
      <c r="E152" s="6" t="s">
        <v>42</v>
      </c>
      <c r="F152" s="68">
        <v>1</v>
      </c>
    </row>
    <row r="153" spans="2:6">
      <c r="B153" s="67" t="s">
        <v>266</v>
      </c>
      <c r="C153" s="3" t="s">
        <v>104</v>
      </c>
      <c r="D153" s="7" t="s">
        <v>57</v>
      </c>
      <c r="E153" s="4" t="s">
        <v>31</v>
      </c>
      <c r="F153" s="66">
        <v>144</v>
      </c>
    </row>
    <row r="154" spans="2:6">
      <c r="B154" s="69" t="s">
        <v>330</v>
      </c>
      <c r="C154" s="5" t="s">
        <v>175</v>
      </c>
      <c r="D154" s="8" t="s">
        <v>394</v>
      </c>
      <c r="E154" s="6" t="s">
        <v>41</v>
      </c>
      <c r="F154" s="68">
        <v>89</v>
      </c>
    </row>
    <row r="155" spans="2:6">
      <c r="B155" s="67" t="s">
        <v>252</v>
      </c>
      <c r="C155" s="3" t="s">
        <v>87</v>
      </c>
      <c r="D155" s="7" t="s">
        <v>74</v>
      </c>
      <c r="E155" s="4" t="s">
        <v>31</v>
      </c>
      <c r="F155" s="66">
        <v>1310</v>
      </c>
    </row>
    <row r="156" spans="2:6">
      <c r="B156" s="69" t="s">
        <v>274</v>
      </c>
      <c r="C156" s="5" t="s">
        <v>113</v>
      </c>
      <c r="D156" s="8" t="s">
        <v>395</v>
      </c>
      <c r="E156" s="6" t="s">
        <v>31</v>
      </c>
      <c r="F156" s="68">
        <v>6213</v>
      </c>
    </row>
    <row r="157" spans="2:6">
      <c r="B157" s="67" t="s">
        <v>251</v>
      </c>
      <c r="C157" s="3" t="s">
        <v>86</v>
      </c>
      <c r="D157" s="7" t="s">
        <v>393</v>
      </c>
      <c r="E157" s="4" t="s">
        <v>31</v>
      </c>
      <c r="F157" s="66">
        <v>356</v>
      </c>
    </row>
    <row r="158" spans="2:6">
      <c r="B158" s="69" t="s">
        <v>282</v>
      </c>
      <c r="C158" s="5" t="s">
        <v>121</v>
      </c>
      <c r="D158" s="8" t="s">
        <v>84</v>
      </c>
      <c r="E158" s="6" t="s">
        <v>31</v>
      </c>
      <c r="F158" s="68">
        <v>769</v>
      </c>
    </row>
    <row r="159" spans="2:6">
      <c r="B159" s="67" t="s">
        <v>286</v>
      </c>
      <c r="C159" s="3" t="s">
        <v>126</v>
      </c>
      <c r="D159" s="7" t="s">
        <v>393</v>
      </c>
      <c r="E159" s="4" t="s">
        <v>39</v>
      </c>
      <c r="F159" s="66">
        <v>155</v>
      </c>
    </row>
    <row r="160" spans="2:6">
      <c r="B160" s="69" t="s">
        <v>361</v>
      </c>
      <c r="C160" s="5" t="s">
        <v>209</v>
      </c>
      <c r="D160" s="8" t="s">
        <v>394</v>
      </c>
      <c r="E160" s="6" t="s">
        <v>41</v>
      </c>
      <c r="F160" s="68">
        <v>42</v>
      </c>
    </row>
    <row r="161" spans="2:6">
      <c r="B161" s="67" t="s">
        <v>334</v>
      </c>
      <c r="C161" s="3" t="s">
        <v>179</v>
      </c>
      <c r="D161" s="7" t="s">
        <v>57</v>
      </c>
      <c r="E161" s="4" t="s">
        <v>42</v>
      </c>
      <c r="F161" s="66">
        <v>1</v>
      </c>
    </row>
    <row r="162" spans="2:6">
      <c r="B162" s="69" t="s">
        <v>255</v>
      </c>
      <c r="C162" s="5" t="s">
        <v>90</v>
      </c>
      <c r="D162" s="8" t="s">
        <v>57</v>
      </c>
      <c r="E162" s="6" t="s">
        <v>31</v>
      </c>
      <c r="F162" s="68">
        <v>2747</v>
      </c>
    </row>
    <row r="163" spans="2:6">
      <c r="B163" s="67" t="s">
        <v>228</v>
      </c>
      <c r="C163" s="3" t="s">
        <v>60</v>
      </c>
      <c r="D163" s="7" t="s">
        <v>57</v>
      </c>
      <c r="E163" s="4" t="s">
        <v>39</v>
      </c>
      <c r="F163" s="66">
        <v>2657</v>
      </c>
    </row>
    <row r="164" spans="2:6">
      <c r="B164" s="69" t="s">
        <v>357</v>
      </c>
      <c r="C164" s="5" t="s">
        <v>204</v>
      </c>
      <c r="D164" s="8" t="s">
        <v>394</v>
      </c>
      <c r="E164" s="6" t="s">
        <v>41</v>
      </c>
      <c r="F164" s="68">
        <v>36</v>
      </c>
    </row>
    <row r="165" spans="2:6">
      <c r="B165" s="67" t="s">
        <v>262</v>
      </c>
      <c r="C165" s="3" t="s">
        <v>100</v>
      </c>
      <c r="D165" s="7" t="s">
        <v>74</v>
      </c>
      <c r="E165" s="4" t="s">
        <v>39</v>
      </c>
      <c r="F165" s="66">
        <v>91</v>
      </c>
    </row>
    <row r="166" spans="2:6">
      <c r="B166" s="69" t="s">
        <v>256</v>
      </c>
      <c r="C166" s="5" t="s">
        <v>91</v>
      </c>
      <c r="D166" s="8" t="s">
        <v>394</v>
      </c>
      <c r="E166" s="6" t="s">
        <v>31</v>
      </c>
      <c r="F166" s="68">
        <v>456</v>
      </c>
    </row>
    <row r="167" spans="2:6">
      <c r="B167" s="67" t="s">
        <v>10</v>
      </c>
      <c r="C167" s="3" t="s">
        <v>92</v>
      </c>
      <c r="D167" s="7" t="s">
        <v>393</v>
      </c>
      <c r="E167" s="4" t="s">
        <v>31</v>
      </c>
      <c r="F167" s="66">
        <v>553</v>
      </c>
    </row>
    <row r="168" spans="2:6">
      <c r="B168" s="69" t="s">
        <v>257</v>
      </c>
      <c r="C168" s="5" t="s">
        <v>93</v>
      </c>
      <c r="D168" s="8" t="s">
        <v>393</v>
      </c>
      <c r="E168" s="6" t="s">
        <v>39</v>
      </c>
      <c r="F168" s="68">
        <v>219</v>
      </c>
    </row>
    <row r="169" spans="2:6">
      <c r="B169" s="67" t="s">
        <v>356</v>
      </c>
      <c r="C169" s="3" t="s">
        <v>202</v>
      </c>
      <c r="D169" s="7" t="s">
        <v>393</v>
      </c>
      <c r="E169" s="4" t="s">
        <v>39</v>
      </c>
      <c r="F169" s="66">
        <v>443</v>
      </c>
    </row>
    <row r="170" spans="2:6">
      <c r="B170" s="69" t="s">
        <v>224</v>
      </c>
      <c r="C170" s="5" t="s">
        <v>56</v>
      </c>
      <c r="D170" s="8" t="s">
        <v>101</v>
      </c>
      <c r="E170" s="6" t="s">
        <v>39</v>
      </c>
      <c r="F170" s="68">
        <v>295</v>
      </c>
    </row>
    <row r="171" spans="2:6">
      <c r="B171" s="67" t="s">
        <v>259</v>
      </c>
      <c r="C171" s="3" t="s">
        <v>96</v>
      </c>
      <c r="D171" s="7" t="s">
        <v>393</v>
      </c>
      <c r="E171" s="4" t="s">
        <v>31</v>
      </c>
      <c r="F171" s="66">
        <v>795</v>
      </c>
    </row>
    <row r="172" spans="2:6">
      <c r="B172" s="69" t="s">
        <v>16</v>
      </c>
      <c r="C172" s="5" t="s">
        <v>153</v>
      </c>
      <c r="D172" s="8" t="s">
        <v>57</v>
      </c>
      <c r="E172" s="6" t="s">
        <v>39</v>
      </c>
      <c r="F172" s="68">
        <v>1617</v>
      </c>
    </row>
    <row r="173" spans="2:6">
      <c r="B173" s="67" t="s">
        <v>15</v>
      </c>
      <c r="C173" s="3" t="s">
        <v>98</v>
      </c>
      <c r="D173" s="9" t="s">
        <v>57</v>
      </c>
      <c r="E173" s="4" t="s">
        <v>39</v>
      </c>
      <c r="F173" s="66">
        <v>2075</v>
      </c>
    </row>
    <row r="174" spans="2:6" ht="16.5" thickBot="1">
      <c r="B174" s="65" t="s">
        <v>352</v>
      </c>
      <c r="C174" s="64" t="s">
        <v>198</v>
      </c>
      <c r="D174" s="63" t="s">
        <v>393</v>
      </c>
      <c r="E174" s="62" t="s">
        <v>39</v>
      </c>
      <c r="F174" s="61">
        <v>25</v>
      </c>
    </row>
  </sheetData>
  <dataValidations count="2">
    <dataValidation type="list" allowBlank="1" showInputMessage="1" showErrorMessage="1" sqref="B174" xr:uid="{00000000-0002-0000-0600-000000000000}">
      <formula1>$G$12:$G$186</formula1>
    </dataValidation>
    <dataValidation type="list" allowBlank="1" showInputMessage="1" showErrorMessage="1" sqref="F174" xr:uid="{00000000-0002-0000-0600-000001000000}">
      <formula1>$O$181:$O$183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PORTADA</vt:lpstr>
      <vt:lpstr>RESUMEN</vt:lpstr>
      <vt:lpstr>POA 2023 MOD. 1</vt:lpstr>
      <vt:lpstr>TABLA INVERSIONES INTERM</vt:lpstr>
      <vt:lpstr>Apertura Programática</vt:lpstr>
      <vt:lpstr>LOCALIDADES ZITÁCUARO</vt:lpstr>
      <vt:lpstr>'POA 2023 MOD. 1'!Área_de_impresión</vt:lpstr>
      <vt:lpstr>PORTADA!Área_de_impresión</vt:lpstr>
      <vt:lpstr>RESUMEN!Área_de_impresión</vt:lpstr>
      <vt:lpstr>'TABLA INVERSIONES INTERM'!Área_de_impresión</vt:lpstr>
      <vt:lpstr>'POA 2023 MOD. 1'!Títulos_a_imprimir</vt:lpstr>
      <vt:lpstr>RESUMEN!Títulos_a_imprimir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Jairo</dc:creator>
  <cp:lastModifiedBy>OBRAS COORDINACIÓN T</cp:lastModifiedBy>
  <cp:lastPrinted>2023-04-03T17:30:16Z</cp:lastPrinted>
  <dcterms:created xsi:type="dcterms:W3CDTF">2016-09-14T15:55:40Z</dcterms:created>
  <dcterms:modified xsi:type="dcterms:W3CDTF">2023-04-03T17:31:11Z</dcterms:modified>
</cp:coreProperties>
</file>